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 tabRatio="500"/>
  </bookViews>
  <sheets>
    <sheet name="1. Coleta Domiciliar" sheetId="1" r:id="rId1"/>
    <sheet name="2.Encargos Sociais" sheetId="2" r:id="rId2"/>
    <sheet name="3.CAGED" sheetId="3" r:id="rId3"/>
    <sheet name="4.BDI" sheetId="4" r:id="rId4"/>
    <sheet name="5. Depreciação" sheetId="5" r:id="rId5"/>
    <sheet name="6.Remuneração de capital" sheetId="6" r:id="rId6"/>
    <sheet name="7. Dimensionamento" sheetId="7" r:id="rId7"/>
  </sheets>
  <definedNames>
    <definedName name="AbaDeprec">'5. Depreciação'!$A$1</definedName>
    <definedName name="AbaRemun">'6.Remuneração de capital'!$A$1</definedName>
    <definedName name="_xlnm.Print_Area" localSheetId="0">'1. Coleta Domiciliar'!$A$6:$F$310</definedName>
    <definedName name="_xlnm.Print_Area" localSheetId="1">'2.Encargos Sociais'!$A$1:$C$36</definedName>
    <definedName name="Print_Titles_0" localSheetId="0">'1. Coleta Domiciliar'!$1:$6</definedName>
    <definedName name="_xlnm.Print_Titles" localSheetId="0">'1. Coleta Domiciliar'!$1:$6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92" i="1" l="1"/>
  <c r="E292" i="1"/>
  <c r="C16" i="2" l="1"/>
  <c r="C29" i="2"/>
  <c r="E39" i="1"/>
  <c r="D308" i="1" l="1"/>
  <c r="C239" i="1" l="1"/>
  <c r="C140" i="1"/>
  <c r="B213" i="1" l="1"/>
  <c r="C213" i="1"/>
  <c r="A213" i="1"/>
  <c r="C141" i="1"/>
  <c r="F283" i="1" l="1"/>
  <c r="D240" i="1" l="1"/>
  <c r="D238" i="1"/>
  <c r="C232" i="1"/>
  <c r="C238" i="1" s="1"/>
  <c r="E238" i="1" s="1"/>
  <c r="C135" i="1"/>
  <c r="C134" i="1"/>
  <c r="E134" i="1" s="1"/>
  <c r="A33" i="1"/>
  <c r="A32" i="1"/>
  <c r="A31" i="1"/>
  <c r="E299" i="1"/>
  <c r="F300" i="1" s="1"/>
  <c r="F302" i="1" s="1"/>
  <c r="E33" i="1" l="1"/>
  <c r="C240" i="1"/>
  <c r="E240" i="1"/>
  <c r="C26" i="3"/>
  <c r="C18" i="7" l="1"/>
  <c r="C10" i="7"/>
  <c r="C11" i="7" s="1"/>
  <c r="C13" i="4"/>
  <c r="C18" i="4" s="1"/>
  <c r="C292" i="1" s="1"/>
  <c r="F11" i="4"/>
  <c r="E11" i="4"/>
  <c r="D11" i="4"/>
  <c r="K39" i="3"/>
  <c r="K40" i="3" s="1"/>
  <c r="K41" i="3" s="1"/>
  <c r="K38" i="3"/>
  <c r="K37" i="3"/>
  <c r="K36" i="3"/>
  <c r="C34" i="3"/>
  <c r="C29" i="3"/>
  <c r="C28" i="2" s="1"/>
  <c r="C28" i="3"/>
  <c r="C17" i="2"/>
  <c r="C14" i="2"/>
  <c r="E282" i="1"/>
  <c r="C278" i="1"/>
  <c r="C280" i="1" s="1"/>
  <c r="E280" i="1" s="1"/>
  <c r="D281" i="1" s="1"/>
  <c r="E281" i="1" s="1"/>
  <c r="E270" i="1"/>
  <c r="E269" i="1"/>
  <c r="E268" i="1"/>
  <c r="E267" i="1"/>
  <c r="E266" i="1"/>
  <c r="C257" i="1"/>
  <c r="C255" i="1"/>
  <c r="E255" i="1" s="1"/>
  <c r="E253" i="1"/>
  <c r="D242" i="1"/>
  <c r="D236" i="1"/>
  <c r="D234" i="1"/>
  <c r="D232" i="1"/>
  <c r="C234" i="1"/>
  <c r="E224" i="1"/>
  <c r="C222" i="1"/>
  <c r="E222" i="1" s="1"/>
  <c r="C221" i="1"/>
  <c r="E221" i="1" s="1"/>
  <c r="C220" i="1"/>
  <c r="E216" i="1"/>
  <c r="C215" i="1"/>
  <c r="C209" i="1"/>
  <c r="D208" i="1"/>
  <c r="D203" i="1"/>
  <c r="E203" i="1" s="1"/>
  <c r="E199" i="1"/>
  <c r="C195" i="1"/>
  <c r="C194" i="1"/>
  <c r="C191" i="1"/>
  <c r="C208" i="1" s="1"/>
  <c r="C190" i="1"/>
  <c r="C189" i="1"/>
  <c r="E186" i="1"/>
  <c r="E176" i="1"/>
  <c r="E174" i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E163" i="1"/>
  <c r="E161" i="1"/>
  <c r="E160" i="1"/>
  <c r="E159" i="1"/>
  <c r="E158" i="1"/>
  <c r="E157" i="1"/>
  <c r="E156" i="1"/>
  <c r="E155" i="1"/>
  <c r="E154" i="1"/>
  <c r="E153" i="1"/>
  <c r="E152" i="1"/>
  <c r="E151" i="1"/>
  <c r="E142" i="1"/>
  <c r="A135" i="1"/>
  <c r="A141" i="1" s="1"/>
  <c r="A134" i="1"/>
  <c r="A140" i="1" s="1"/>
  <c r="C129" i="1"/>
  <c r="C128" i="1"/>
  <c r="E120" i="1"/>
  <c r="D115" i="1"/>
  <c r="C115" i="1"/>
  <c r="C112" i="1"/>
  <c r="C109" i="1"/>
  <c r="C106" i="1"/>
  <c r="D104" i="1"/>
  <c r="D103" i="1"/>
  <c r="D112" i="1" s="1"/>
  <c r="E99" i="1"/>
  <c r="D91" i="1"/>
  <c r="E91" i="1" s="1"/>
  <c r="D90" i="1"/>
  <c r="E90" i="1" s="1"/>
  <c r="E88" i="1"/>
  <c r="D129" i="1" s="1"/>
  <c r="E83" i="1"/>
  <c r="C78" i="1"/>
  <c r="C76" i="1"/>
  <c r="C73" i="1"/>
  <c r="C70" i="1"/>
  <c r="D68" i="1"/>
  <c r="E64" i="1"/>
  <c r="D57" i="1"/>
  <c r="E57" i="1" s="1"/>
  <c r="D56" i="1"/>
  <c r="E56" i="1" s="1"/>
  <c r="E55" i="1"/>
  <c r="E46" i="1"/>
  <c r="A46" i="1"/>
  <c r="E42" i="1"/>
  <c r="A42" i="1"/>
  <c r="E41" i="1"/>
  <c r="A41" i="1"/>
  <c r="E40" i="1"/>
  <c r="A40" i="1"/>
  <c r="A39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D175" i="1" l="1"/>
  <c r="E140" i="1"/>
  <c r="D110" i="1"/>
  <c r="E110" i="1" s="1"/>
  <c r="F271" i="1"/>
  <c r="F273" i="1" s="1"/>
  <c r="E30" i="1" s="1"/>
  <c r="D162" i="1"/>
  <c r="D58" i="1"/>
  <c r="E58" i="1" s="1"/>
  <c r="D59" i="1" s="1"/>
  <c r="E59" i="1" s="1"/>
  <c r="E60" i="1" s="1"/>
  <c r="C205" i="1"/>
  <c r="D256" i="1"/>
  <c r="E256" i="1" s="1"/>
  <c r="D257" i="1" s="1"/>
  <c r="E257" i="1" s="1"/>
  <c r="F258" i="1" s="1"/>
  <c r="E29" i="1" s="1"/>
  <c r="D220" i="1"/>
  <c r="E220" i="1" s="1"/>
  <c r="D223" i="1" s="1"/>
  <c r="E223" i="1" s="1"/>
  <c r="F224" i="1" s="1"/>
  <c r="E26" i="1" s="1"/>
  <c r="E234" i="1"/>
  <c r="E278" i="1"/>
  <c r="D279" i="1" s="1"/>
  <c r="E279" i="1" s="1"/>
  <c r="E135" i="1"/>
  <c r="E103" i="1"/>
  <c r="D109" i="1"/>
  <c r="E109" i="1" s="1"/>
  <c r="E115" i="1"/>
  <c r="E208" i="1"/>
  <c r="D243" i="1"/>
  <c r="C236" i="1"/>
  <c r="E236" i="1" s="1"/>
  <c r="E232" i="1"/>
  <c r="D74" i="1"/>
  <c r="E74" i="1" s="1"/>
  <c r="D76" i="1"/>
  <c r="D71" i="1"/>
  <c r="E71" i="1" s="1"/>
  <c r="E68" i="1"/>
  <c r="D70" i="1"/>
  <c r="E70" i="1" s="1"/>
  <c r="D73" i="1"/>
  <c r="E129" i="1"/>
  <c r="D92" i="1"/>
  <c r="E92" i="1" s="1"/>
  <c r="D94" i="1" s="1"/>
  <c r="E94" i="1" s="1"/>
  <c r="C162" i="1"/>
  <c r="E43" i="1"/>
  <c r="C175" i="1"/>
  <c r="E141" i="1"/>
  <c r="C12" i="7"/>
  <c r="C14" i="7"/>
  <c r="C19" i="7" s="1"/>
  <c r="C21" i="7" s="1"/>
  <c r="E76" i="1"/>
  <c r="D128" i="1"/>
  <c r="E128" i="1" s="1"/>
  <c r="E73" i="1"/>
  <c r="E112" i="1"/>
  <c r="C242" i="1"/>
  <c r="E242" i="1" s="1"/>
  <c r="D106" i="1"/>
  <c r="E106" i="1" s="1"/>
  <c r="E191" i="1"/>
  <c r="C248" i="1"/>
  <c r="E248" i="1" s="1"/>
  <c r="F249" i="1" s="1"/>
  <c r="E28" i="1" s="1"/>
  <c r="C27" i="2"/>
  <c r="G28" i="3"/>
  <c r="E37" i="3"/>
  <c r="D37" i="3" s="1"/>
  <c r="D38" i="3" s="1"/>
  <c r="C38" i="3" s="1"/>
  <c r="C24" i="2" s="1"/>
  <c r="C39" i="3"/>
  <c r="D107" i="1"/>
  <c r="E107" i="1" s="1"/>
  <c r="D189" i="1"/>
  <c r="E189" i="1" s="1"/>
  <c r="F244" i="1" l="1"/>
  <c r="E27" i="1" s="1"/>
  <c r="E175" i="1"/>
  <c r="F176" i="1" s="1"/>
  <c r="F142" i="1"/>
  <c r="E20" i="1" s="1"/>
  <c r="F136" i="1"/>
  <c r="E162" i="1"/>
  <c r="F163" i="1" s="1"/>
  <c r="C37" i="3"/>
  <c r="F282" i="1"/>
  <c r="F37" i="3"/>
  <c r="G37" i="3" s="1"/>
  <c r="G32" i="3" s="1"/>
  <c r="E95" i="1"/>
  <c r="D96" i="1" s="1"/>
  <c r="D113" i="1"/>
  <c r="E113" i="1" s="1"/>
  <c r="E116" i="1" s="1"/>
  <c r="D190" i="1"/>
  <c r="E190" i="1" s="1"/>
  <c r="C206" i="1"/>
  <c r="D207" i="1" s="1"/>
  <c r="E207" i="1" s="1"/>
  <c r="D61" i="1"/>
  <c r="F130" i="1"/>
  <c r="E18" i="1" s="1"/>
  <c r="C210" i="1"/>
  <c r="D194" i="1"/>
  <c r="E194" i="1" s="1"/>
  <c r="D195" i="1" s="1"/>
  <c r="E195" i="1" s="1"/>
  <c r="C25" i="2"/>
  <c r="C22" i="2" s="1"/>
  <c r="C31" i="2" s="1"/>
  <c r="K35" i="3"/>
  <c r="C26" i="2"/>
  <c r="C32" i="2"/>
  <c r="D77" i="1"/>
  <c r="E77" i="1" s="1"/>
  <c r="F178" i="1" l="1"/>
  <c r="E21" i="1" s="1"/>
  <c r="E196" i="1"/>
  <c r="E197" i="1" s="1"/>
  <c r="D198" i="1" s="1"/>
  <c r="E198" i="1" s="1"/>
  <c r="F199" i="1" s="1"/>
  <c r="F285" i="1"/>
  <c r="E31" i="1" s="1"/>
  <c r="E19" i="1"/>
  <c r="C33" i="2"/>
  <c r="G38" i="3"/>
  <c r="D78" i="1"/>
  <c r="E78" i="1" s="1"/>
  <c r="E79" i="1" s="1"/>
  <c r="C211" i="1"/>
  <c r="D212" i="1" s="1"/>
  <c r="E212" i="1" s="1"/>
  <c r="E213" i="1" s="1"/>
  <c r="D117" i="1"/>
  <c r="E214" i="1" l="1"/>
  <c r="D215" i="1" s="1"/>
  <c r="E215" i="1" s="1"/>
  <c r="F216" i="1" s="1"/>
  <c r="C34" i="2"/>
  <c r="C96" i="1" s="1"/>
  <c r="E96" i="1" s="1"/>
  <c r="E97" i="1" s="1"/>
  <c r="D98" i="1" s="1"/>
  <c r="E98" i="1" s="1"/>
  <c r="F99" i="1" s="1"/>
  <c r="E16" i="1" s="1"/>
  <c r="D80" i="1"/>
  <c r="E24" i="1"/>
  <c r="C117" i="1"/>
  <c r="E117" i="1" s="1"/>
  <c r="E118" i="1" s="1"/>
  <c r="D119" i="1" s="1"/>
  <c r="E119" i="1" s="1"/>
  <c r="F120" i="1" s="1"/>
  <c r="E25" i="1" l="1"/>
  <c r="E23" i="1" s="1"/>
  <c r="F261" i="1"/>
  <c r="E22" i="1" s="1"/>
  <c r="C80" i="1"/>
  <c r="E80" i="1" s="1"/>
  <c r="E81" i="1" s="1"/>
  <c r="D82" i="1" s="1"/>
  <c r="E82" i="1" s="1"/>
  <c r="F83" i="1" s="1"/>
  <c r="E15" i="1" s="1"/>
  <c r="C61" i="1"/>
  <c r="E61" i="1" s="1"/>
  <c r="E62" i="1" s="1"/>
  <c r="D63" i="1" s="1"/>
  <c r="E63" i="1" s="1"/>
  <c r="E17" i="1"/>
  <c r="F64" i="1" l="1"/>
  <c r="E14" i="1" s="1"/>
  <c r="F144" i="1" l="1"/>
  <c r="F287" i="1" s="1"/>
  <c r="F293" i="1" l="1"/>
  <c r="F295" i="1" s="1"/>
  <c r="E32" i="1" s="1"/>
  <c r="E13" i="1"/>
  <c r="F305" i="1" l="1"/>
  <c r="F310" i="1" s="1"/>
  <c r="E34" i="1"/>
  <c r="F32" i="1" s="1"/>
  <c r="F15" i="1" l="1"/>
  <c r="F22" i="1"/>
  <c r="F20" i="1"/>
  <c r="F27" i="1"/>
  <c r="F13" i="1"/>
  <c r="F14" i="1"/>
  <c r="F25" i="1"/>
  <c r="F29" i="1"/>
  <c r="F26" i="1"/>
  <c r="F23" i="1"/>
  <c r="F16" i="1"/>
  <c r="F18" i="1"/>
  <c r="F28" i="1"/>
  <c r="F31" i="1"/>
  <c r="F17" i="1"/>
  <c r="F24" i="1"/>
  <c r="F21" i="1"/>
  <c r="F19" i="1"/>
  <c r="F30" i="1"/>
  <c r="F33" i="1"/>
  <c r="F34" i="1" l="1"/>
</calcChain>
</file>

<file path=xl/comments1.xml><?xml version="1.0" encoding="utf-8"?>
<comments xmlns="http://schemas.openxmlformats.org/spreadsheetml/2006/main">
  <authors>
    <author/>
  </authors>
  <commentList>
    <comment ref="A11" authorId="0">
      <text>
        <r>
          <rPr>
            <sz val="9"/>
            <color rgb="FF000000"/>
            <rFont val="Tahoma"/>
            <family val="2"/>
            <charset val="1"/>
          </rPr>
          <t xml:space="preserve">Qualquer custo previsto no edital e não contemplado nesta planilha modelo deverá ser devidamente incluído
</t>
        </r>
      </text>
    </comment>
    <comment ref="B4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fator de utilização das equipes de coleta. 
Por exemplo:
Equipes com utilização integral = 100%
Equipes com utilização parcial = n° horas trabalhadas por semana /44 horas
</t>
        </r>
      </text>
    </comment>
    <comment ref="D55" authorId="0">
      <text>
        <r>
          <rPr>
            <sz val="9"/>
            <color rgb="FF000000"/>
            <rFont val="Tahoma"/>
            <family val="2"/>
            <charset val="1"/>
          </rPr>
          <t>Informar o Piso da categoria fixado na Convenção Coletiva</t>
        </r>
      </text>
    </comment>
    <comment ref="C56" authorId="0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nos domingos e feriados em horário diurno
</t>
        </r>
      </text>
    </comment>
    <comment ref="C57" authorId="0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diurno de segunda a sábado 
</t>
        </r>
      </text>
    </comment>
    <comment ref="A58" authorId="0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61" authorId="0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63" authorId="0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C69" authorId="0">
      <text>
        <r>
          <rPr>
            <sz val="9"/>
            <color rgb="FF000000"/>
            <rFont val="Tahoma"/>
            <family val="2"/>
            <charset val="1"/>
          </rPr>
          <t>Informar o número de horas noturnas trabalhadas no intervalo das 22:00h as 5:00h</t>
        </r>
      </text>
    </comment>
    <comment ref="C71" authorId="0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diurno nos domingos e feriados</t>
        </r>
      </text>
    </comment>
    <comment ref="C72" authorId="0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noturno (das 22:00h as 5h) nos domingos e feriados
</t>
        </r>
      </text>
    </comment>
    <comment ref="C74" authorId="0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de segunda à sábado</t>
        </r>
      </text>
    </comment>
    <comment ref="C75" authorId="0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(das 22:00h as 5h) de segunda a sábado</t>
        </r>
      </text>
    </comment>
    <comment ref="A77" authorId="0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80" authorId="0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82" authorId="0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D88" authorId="0">
      <text>
        <r>
          <rPr>
            <sz val="9"/>
            <color rgb="FF000000"/>
            <rFont val="Tahoma"/>
            <family val="2"/>
            <charset val="1"/>
          </rPr>
          <t>Informar o Piso da categoria fixado na Convenção Coletiva</t>
        </r>
      </text>
    </comment>
    <comment ref="D89" authorId="0">
      <text>
        <r>
          <rPr>
            <sz val="9"/>
            <color rgb="FF000000"/>
            <rFont val="Tahoma"/>
            <family val="2"/>
            <charset val="1"/>
          </rPr>
          <t>Informar o valor do salário Mínimo Nacional</t>
        </r>
      </text>
    </comment>
    <comment ref="C90" authorId="0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diurno nos domingos e feriados</t>
        </r>
      </text>
    </comment>
    <comment ref="C91" authorId="0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diurno de segunda a sábado 
</t>
        </r>
      </text>
    </comment>
    <comment ref="A92" authorId="0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93" authorId="0">
      <text>
        <r>
          <rPr>
            <sz val="9"/>
            <color rgb="FF000000"/>
            <rFont val="Tahoma"/>
            <family val="2"/>
            <charset val="1"/>
          </rPr>
          <t xml:space="preserve">Informar 1 se a base de cálculo for o Salário Mínimo Nacional; Informar 2 se a base de cálculo for o Piso da Categoria; 
</t>
        </r>
      </text>
    </comment>
    <comment ref="C94" authorId="0">
      <text>
        <r>
          <rPr>
            <sz val="9"/>
            <color rgb="FF000000"/>
            <rFont val="Tahoma"/>
            <family val="2"/>
            <charset val="1"/>
          </rPr>
          <t>Percentual estabelecido nas Normas de Segurança de Trabalho ou pelo laudo de responsável técnico devidamente habilitado</t>
        </r>
      </text>
    </comment>
    <comment ref="C96" authorId="0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98" authorId="0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C105" authorId="0">
      <text>
        <r>
          <rPr>
            <sz val="9"/>
            <color rgb="FF000000"/>
            <rFont val="Tahoma"/>
            <family val="2"/>
            <charset val="1"/>
          </rPr>
          <t>Informar o número de horas noturnas trabalhadas no intervalo das 22:00h as 5:00h</t>
        </r>
      </text>
    </comment>
    <comment ref="C107" authorId="0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nos domingos e feriados</t>
        </r>
      </text>
    </comment>
    <comment ref="C108" authorId="0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noturno (das 22:00h as 5h) nos domingos e feriados
</t>
        </r>
      </text>
    </comment>
    <comment ref="C110" authorId="0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de segunda à sábado</t>
        </r>
      </text>
    </comment>
    <comment ref="C111" authorId="0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(das 22:00h as 5h) de segunda a sábado</t>
        </r>
      </text>
    </comment>
    <comment ref="A113" authorId="0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114" authorId="0">
      <text>
        <r>
          <rPr>
            <sz val="9"/>
            <color rgb="FF000000"/>
            <rFont val="Tahoma"/>
            <family val="2"/>
            <charset val="1"/>
          </rPr>
          <t xml:space="preserve">Informar 1 se a base de cálculo for o Salário Mínimo Nacional; Informar 2 se a base de cálculo for o Piso da Categoria; 
</t>
        </r>
      </text>
    </comment>
    <comment ref="C117" authorId="0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119" authorId="0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D126" authorId="0">
      <text>
        <r>
          <rPr>
            <sz val="9"/>
            <color rgb="FF000000"/>
            <rFont val="Tahoma"/>
            <family val="2"/>
            <charset val="1"/>
          </rPr>
          <t>Informar o valor unitário do VT no município</t>
        </r>
      </text>
    </comment>
    <comment ref="C127" authorId="0">
      <text>
        <r>
          <rPr>
            <sz val="9"/>
            <color rgb="FF000000"/>
            <rFont val="Tahoma"/>
            <family val="2"/>
            <charset val="1"/>
          </rPr>
          <t>Informar o número médio de dias trabalhados por mês</t>
        </r>
      </text>
    </comment>
    <comment ref="D128" authorId="0">
      <text>
        <r>
          <rPr>
            <sz val="9"/>
            <color rgb="FF000000"/>
            <rFont val="Tahoma"/>
            <family val="2"/>
            <charset val="1"/>
          </rPr>
          <t>Valor Unitário considerando o desconto legal de até 6% do salário</t>
        </r>
      </text>
    </comment>
    <comment ref="D129" authorId="0">
      <text>
        <r>
          <rPr>
            <sz val="9"/>
            <color rgb="FF000000"/>
            <rFont val="Tahoma"/>
            <family val="2"/>
            <charset val="1"/>
          </rPr>
          <t xml:space="preserve">Valor Unitário considerando o desconto legal de até 6% do salário
</t>
        </r>
      </text>
    </comment>
    <comment ref="D134" authorId="0">
      <text>
        <r>
          <rPr>
            <sz val="9"/>
            <color rgb="FF000000"/>
            <rFont val="Tahoma"/>
            <family val="2"/>
            <charset val="1"/>
          </rPr>
          <t>Informar o valor unitário diário do vale refeição conforme Convenção Coletiva da categoria</t>
        </r>
      </text>
    </comment>
    <comment ref="D135" authorId="0">
      <text>
        <r>
          <rPr>
            <sz val="9"/>
            <color rgb="FF000000"/>
            <rFont val="Tahoma"/>
            <family val="2"/>
            <charset val="1"/>
          </rPr>
          <t>Informar o valor unitário diário do vale refeição conforme Convenção Coletiva da categoria</t>
        </r>
      </text>
    </comment>
    <comment ref="D140" authorId="0">
      <text>
        <r>
          <rPr>
            <sz val="9"/>
            <color rgb="FF000000"/>
            <rFont val="Tahoma"/>
            <family val="2"/>
            <charset val="1"/>
          </rPr>
          <t>Informar o valor mensal do auxilio alimentação conforme Convenção Coletiva da categoria</t>
        </r>
      </text>
    </comment>
    <comment ref="D141" authorId="0">
      <text>
        <r>
          <rPr>
            <sz val="9"/>
            <color rgb="FF000000"/>
            <rFont val="Tahoma"/>
            <family val="2"/>
            <charset val="1"/>
          </rPr>
          <t>Informar o valor mensal do auxilio alimentação conforme Convenção Coletiva da categoria</t>
        </r>
      </text>
    </comment>
    <comment ref="C151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51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EPI</t>
        </r>
      </text>
    </comment>
    <comment ref="C152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52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EPI</t>
        </r>
      </text>
    </comment>
    <comment ref="C153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53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EPI</t>
        </r>
      </text>
    </comment>
    <comment ref="C154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54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EPI</t>
        </r>
      </text>
    </comment>
    <comment ref="C155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55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EPI</t>
        </r>
      </text>
    </comment>
    <comment ref="C156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56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EPI</t>
        </r>
      </text>
    </comment>
    <comment ref="C157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57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EPI</t>
        </r>
      </text>
    </comment>
    <comment ref="C158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58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EPI</t>
        </r>
      </text>
    </comment>
    <comment ref="C159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59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EPI</t>
        </r>
      </text>
    </comment>
    <comment ref="C160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60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EPI</t>
        </r>
      </text>
    </comment>
    <comment ref="D161" authorId="0">
      <text>
        <r>
          <rPr>
            <sz val="9"/>
            <color rgb="FF000000"/>
            <rFont val="Tahoma"/>
            <family val="2"/>
            <charset val="1"/>
          </rPr>
          <t>Informar o valor mensal de higienização de uniforme para 1 funcionário</t>
        </r>
      </text>
    </comment>
    <comment ref="C168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69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70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71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72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73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74" authorId="0">
      <text>
        <r>
          <rPr>
            <sz val="9"/>
            <color rgb="FF000000"/>
            <rFont val="Tahoma"/>
            <family val="2"/>
            <charset val="1"/>
          </rPr>
          <t>Informar o valor mensal de higienização de uniforme para 1 funcionário</t>
        </r>
      </text>
    </comment>
    <comment ref="D186" authorId="0">
      <text>
        <r>
          <rPr>
            <sz val="9"/>
            <color rgb="FF000000"/>
            <rFont val="Tahoma"/>
            <family val="2"/>
            <charset val="1"/>
          </rPr>
          <t>Informar o preço unitário do chassis do caminhão de coleta</t>
        </r>
      </text>
    </comment>
    <comment ref="C187" authorId="0">
      <text>
        <r>
          <rPr>
            <sz val="9"/>
            <color rgb="FF000000"/>
            <rFont val="Tahoma"/>
            <family val="2"/>
            <charset val="1"/>
          </rPr>
          <t>Informar a vida útil estimada para o caminhão, em anos</t>
        </r>
      </text>
    </comment>
    <comment ref="C188" authorId="0">
      <text>
        <r>
          <rPr>
            <sz val="9"/>
            <color rgb="FF000000"/>
            <rFont val="Tahoma"/>
            <family val="2"/>
            <charset val="1"/>
          </rPr>
          <t>Na elaboração do orçamento-base da licitação, informar 0 (zero). Na proposta da licitante, informar a idade do veículo proposto.</t>
        </r>
      </text>
    </comment>
    <comment ref="C18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valor da depreciação do caminhão, adotando o valor sugerido pelo TCE ou outro valor estimado 
</t>
        </r>
      </text>
    </comment>
    <comment ref="D191" authorId="0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equipamento compactador
</t>
        </r>
      </text>
    </comment>
    <comment ref="C192" authorId="0">
      <text>
        <r>
          <rPr>
            <sz val="9"/>
            <color rgb="FF000000"/>
            <rFont val="Tahoma"/>
            <family val="2"/>
            <charset val="1"/>
          </rPr>
          <t>Informar a vida útil estimada para o compactador, em anos</t>
        </r>
      </text>
    </comment>
    <comment ref="C193" authorId="0">
      <text>
        <r>
          <rPr>
            <sz val="9"/>
            <color rgb="FF000000"/>
            <rFont val="Tahoma"/>
            <family val="2"/>
            <charset val="1"/>
          </rPr>
          <t>Na elaboração do orçamento-base da licitação, informar 0 (zero). Na proposta da licitante, informar a idade do compactador proposto.</t>
        </r>
      </text>
    </comment>
    <comment ref="C19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valor da depreciação do compactador, adotando o valor sugerido pelo TCE ou outro valor estimado 
</t>
        </r>
      </text>
    </comment>
    <comment ref="C198" authorId="0">
      <text>
        <r>
          <rPr>
            <sz val="9"/>
            <color rgb="FF000000"/>
            <rFont val="Tahoma"/>
            <family val="2"/>
            <charset val="1"/>
          </rPr>
          <t>Informar a quantidade de caminhões compactadores do respectivo modelo</t>
        </r>
      </text>
    </comment>
    <comment ref="C20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Informar a taxa de juros anual para remuneração do capital. Recomenda-se o uso da Taxa SELIC
</t>
        </r>
      </text>
    </comment>
    <comment ref="D221" authorId="0">
      <text>
        <r>
          <rPr>
            <sz val="9"/>
            <color rgb="FF000000"/>
            <rFont val="Tahoma"/>
            <family val="2"/>
            <charset val="1"/>
          </rPr>
          <t xml:space="preserve">Informar o valor do seguro obrigatório e licenciamento anual de um caminhão
</t>
        </r>
      </text>
    </comment>
    <comment ref="D222" authorId="0">
      <text>
        <r>
          <rPr>
            <sz val="9"/>
            <color rgb="FF000000"/>
            <rFont val="Tahoma"/>
            <family val="2"/>
            <charset val="1"/>
          </rPr>
          <t xml:space="preserve">Informar o valor do seguro contra terceiros de um caminhão, se houver
</t>
        </r>
      </text>
    </comment>
    <comment ref="B228" authorId="0">
      <text>
        <r>
          <rPr>
            <sz val="9"/>
            <color rgb="FF000000"/>
            <rFont val="Tahoma"/>
            <family val="2"/>
            <charset val="1"/>
          </rPr>
          <t xml:space="preserve">Informar a quilometragem mensal percorrida, de acordo com o projeto básico
</t>
        </r>
      </text>
    </comment>
    <comment ref="C231" authorId="0">
      <text>
        <r>
          <rPr>
            <sz val="9"/>
            <color rgb="FF000000"/>
            <rFont val="Tahoma"/>
            <family val="2"/>
            <charset val="1"/>
          </rPr>
          <t>Informar o consumo estimado do veículo em km/l</t>
        </r>
      </text>
    </comment>
    <comment ref="D231" authorId="0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combustivel
</t>
        </r>
      </text>
    </comment>
    <comment ref="C233" authorId="0">
      <text>
        <r>
          <rPr>
            <sz val="9"/>
            <color rgb="FF000000"/>
            <rFont val="Tahoma"/>
            <family val="2"/>
            <charset val="1"/>
          </rPr>
          <t>Informar o consumo de óleo do motor a cada 1000km</t>
        </r>
      </text>
    </comment>
    <comment ref="D233" authorId="0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do óleo do motor
</t>
        </r>
      </text>
    </comment>
    <comment ref="C235" authorId="0">
      <text>
        <r>
          <rPr>
            <sz val="9"/>
            <color rgb="FF000000"/>
            <rFont val="Tahoma"/>
            <family val="2"/>
            <charset val="1"/>
          </rPr>
          <t>Informar o consumo de óleo da transmissão a cada 1000km</t>
        </r>
      </text>
    </comment>
    <comment ref="D235" authorId="0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do óleo da transmissão
</t>
        </r>
      </text>
    </comment>
    <comment ref="C237" authorId="0">
      <text>
        <r>
          <rPr>
            <sz val="9"/>
            <color rgb="FF000000"/>
            <rFont val="Tahoma"/>
            <family val="2"/>
            <charset val="1"/>
          </rPr>
          <t>Informar o consumo de óleo hidráulico a cada 1000km</t>
        </r>
      </text>
    </comment>
    <comment ref="D237" authorId="0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do óleo hidráulico
</t>
        </r>
      </text>
    </comment>
    <comment ref="C241" authorId="0">
      <text>
        <r>
          <rPr>
            <sz val="9"/>
            <color rgb="FF000000"/>
            <rFont val="Tahoma"/>
            <family val="2"/>
            <charset val="1"/>
          </rPr>
          <t>Informar o consumo de graxa a cada 1000km</t>
        </r>
      </text>
    </comment>
    <comment ref="D241" authorId="0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da graxa
</t>
        </r>
      </text>
    </comment>
    <comment ref="D248" authorId="0">
      <text>
        <r>
          <rPr>
            <sz val="9"/>
            <color rgb="FF000000"/>
            <rFont val="Tahoma"/>
            <family val="2"/>
            <charset val="1"/>
          </rPr>
          <t xml:space="preserve">Informar o custo de manutenção em R$/km rodado
</t>
        </r>
      </text>
    </comment>
    <comment ref="C253" authorId="0">
      <text>
        <r>
          <rPr>
            <sz val="9"/>
            <color rgb="FF000000"/>
            <rFont val="Tahoma"/>
            <family val="2"/>
            <charset val="1"/>
          </rPr>
          <t>Informar a quantidade de pneus novos de 1 caminhão</t>
        </r>
      </text>
    </comment>
    <comment ref="D253" authorId="0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de cada pneu
</t>
        </r>
      </text>
    </comment>
    <comment ref="C254" authorId="0">
      <text>
        <r>
          <rPr>
            <sz val="9"/>
            <color rgb="FF000000"/>
            <rFont val="Tahoma"/>
            <family val="2"/>
            <charset val="1"/>
          </rPr>
          <t>Informar o número de recapagens por pneu</t>
        </r>
      </text>
    </comment>
    <comment ref="D255" authorId="0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de cada recapagem
</t>
        </r>
      </text>
    </comment>
    <comment ref="C256" authorId="0">
      <text>
        <r>
          <rPr>
            <sz val="9"/>
            <color rgb="FF000000"/>
            <rFont val="Tahoma"/>
            <family val="2"/>
            <charset val="1"/>
          </rPr>
          <t xml:space="preserve">Informar a durabilidade média dos pneus considerando as recapagens, em km
</t>
        </r>
      </text>
    </comment>
    <comment ref="C266" authorId="0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6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C267" authorId="0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7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C268" authorId="0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8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C269" authorId="0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9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C270" authorId="0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0" authorId="0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A275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Especificar somente quando for exigido no Projeto Básico
</t>
        </r>
      </text>
    </comment>
    <comment ref="D278" authorId="0">
      <text>
        <r>
          <rPr>
            <sz val="9"/>
            <color rgb="FF000000"/>
            <rFont val="Tahoma"/>
            <family val="2"/>
            <charset val="1"/>
          </rPr>
          <t>Informar o valor total para instalação do equipamento de monitoramento da frota, se houver</t>
        </r>
      </text>
    </comment>
    <comment ref="D280" authorId="0">
      <text>
        <r>
          <rPr>
            <sz val="9"/>
            <color rgb="FF000000"/>
            <rFont val="Tahoma"/>
            <family val="2"/>
            <charset val="1"/>
          </rPr>
          <t>Informar o valor unitário mensal para manutenção dos equipamentos de monitoramento</t>
        </r>
      </text>
    </comment>
    <comment ref="C292" authorId="0">
      <text>
        <r>
          <rPr>
            <sz val="9"/>
            <color rgb="FF000000"/>
            <rFont val="Tahoma"/>
            <family val="2"/>
            <charset val="1"/>
          </rPr>
          <t>Preencher a aba 4.BDI</t>
        </r>
      </text>
    </comment>
    <comment ref="C299" authorId="0">
      <text>
        <r>
          <rPr>
            <sz val="9"/>
            <color rgb="FF000000"/>
            <rFont val="Tahoma"/>
            <family val="2"/>
            <charset val="1"/>
          </rPr>
          <t>Preencher a aba 4.BDI</t>
        </r>
      </text>
    </comment>
    <comment ref="D308" authorId="0">
      <text>
        <r>
          <rPr>
            <sz val="9"/>
            <color rgb="FF000000"/>
            <rFont val="Tahoma"/>
            <family val="2"/>
            <charset val="1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7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Jorge Mesquita:
</t>
        </r>
        <r>
          <rPr>
            <sz val="9"/>
            <color rgb="FF000000"/>
            <rFont val="Tahoma"/>
            <family val="2"/>
            <charset val="1"/>
          </rPr>
          <t xml:space="preserve">Criar um tipo de arredondamento.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10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% de Administração Central estimado
</t>
        </r>
      </text>
    </comment>
    <comment ref="C11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% de Seguros, Riscos e Garantia estimado
</t>
        </r>
      </text>
    </comment>
    <comment ref="C12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% de Lucro estimado
</t>
        </r>
      </text>
    </comment>
    <comment ref="E13" authorId="0">
      <text>
        <r>
          <rPr>
            <b/>
            <sz val="9"/>
            <color rgb="FF000000"/>
            <rFont val="Tahoma"/>
            <family val="2"/>
            <charset val="1"/>
          </rPr>
          <t>Informar o valor anual da taxa financeira, em percentual. Admite-se utilizar a SELIC</t>
        </r>
      </text>
    </comment>
    <comment ref="C1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percentual de ISS, de acordo com a legislação tributária do município onde serão prestados os serviços. De 2% até o limite de 5%.
</t>
        </r>
      </text>
    </comment>
    <comment ref="E1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Informar a média de dias úteis entre data de pagamento prevista no contrato e a data final do período de adimplemento da parcela
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valor estimado de PIS/COFINS. 
</t>
        </r>
        <r>
          <rPr>
            <sz val="9"/>
            <color rgb="FF000000"/>
            <rFont val="Tahoma"/>
            <family val="2"/>
            <charset val="1"/>
          </rPr>
          <t>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9" authorId="0">
      <text>
        <r>
          <rPr>
            <sz val="8"/>
            <color rgb="FF000000"/>
            <rFont val="Tahoma"/>
            <family val="2"/>
            <charset val="1"/>
          </rPr>
          <t>Informar a população do município a ser atendida</t>
        </r>
      </text>
    </comment>
    <comment ref="C10" authorId="0">
      <text>
        <r>
          <rPr>
            <b/>
            <sz val="9"/>
            <color rgb="FF000000"/>
            <rFont val="Tahoma"/>
            <family val="2"/>
            <charset val="1"/>
          </rPr>
          <t>Caso o município possua informações de pesagem, ajustar com o valor da geração média per capita realizada nos últimos 12 meses</t>
        </r>
      </text>
    </comment>
    <comment ref="C11" authorId="0">
      <text>
        <r>
          <rPr>
            <sz val="9"/>
            <color rgb="FF000000"/>
            <rFont val="Tahoma"/>
            <family val="2"/>
            <charset val="1"/>
          </rPr>
          <t>retorna a geração diária a ser recolhida</t>
        </r>
      </text>
    </comment>
    <comment ref="C13" authorId="0">
      <text>
        <r>
          <rPr>
            <b/>
            <sz val="8"/>
            <color rgb="FF000000"/>
            <rFont val="Tahoma"/>
            <family val="2"/>
            <charset val="1"/>
          </rPr>
          <t>Informe o número de dias de coleta por semana</t>
        </r>
      </text>
    </comment>
    <comment ref="C16" authorId="0">
      <text>
        <r>
          <rPr>
            <sz val="8"/>
            <color rgb="FF000000"/>
            <rFont val="Tahoma"/>
            <family val="2"/>
            <charset val="1"/>
          </rPr>
          <t>Informar 1 para caminhão toco; Informar 2 para caminhão truck</t>
        </r>
        <r>
          <rPr>
            <b/>
            <sz val="8"/>
            <color rgb="FF000000"/>
            <rFont val="Tahoma"/>
            <family val="2"/>
            <charset val="1"/>
          </rPr>
          <t xml:space="preserve"> </t>
        </r>
      </text>
    </comment>
    <comment ref="C17" authorId="0">
      <text>
        <r>
          <rPr>
            <sz val="8"/>
            <color rgb="FF000000"/>
            <rFont val="Tahoma"/>
            <family val="2"/>
            <charset val="1"/>
          </rPr>
          <t>Informar a capacidade do compactador em m³</t>
        </r>
      </tex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<sst xmlns="http://schemas.openxmlformats.org/spreadsheetml/2006/main" count="622" uniqueCount="332">
  <si>
    <t>Orientações para preenchimento:</t>
  </si>
  <si>
    <t>1. Esta planilha é somente um modelo-base. Qualquer custo previsto no edital e não contemplado nesta planilha deverá ser devidamente incluído</t>
  </si>
  <si>
    <t>2. Preencher somente células em amarelo</t>
  </si>
  <si>
    <t>3. As células azuis deverão ter seus valores preenchidos em outra planilha do arquivo.</t>
  </si>
  <si>
    <t>Planilha de Composição de Custos</t>
  </si>
  <si>
    <t>Orçamento Sintético</t>
  </si>
  <si>
    <t>Descrição do Item</t>
  </si>
  <si>
    <t>Custo (R$/mês)</t>
  </si>
  <si>
    <t>%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</si>
  <si>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</si>
  <si>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</si>
  <si>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</si>
  <si>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</si>
  <si>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</si>
  <si>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</si>
  <si>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</si>
  <si>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</si>
  <si>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Coletor Turno Dia</t>
  </si>
  <si>
    <t>Discriminação</t>
  </si>
  <si>
    <t>Unidade</t>
  </si>
  <si>
    <t>Custo unitário</t>
  </si>
  <si>
    <t>Subtotal</t>
  </si>
  <si>
    <r>
      <rPr>
        <b/>
        <sz val="9"/>
        <rFont val="Arial"/>
        <family val="2"/>
        <charset val="1"/>
      </rPr>
      <t xml:space="preserve">Total </t>
    </r>
    <r>
      <rPr>
        <b/>
        <u/>
        <sz val="9"/>
        <rFont val="Arial"/>
        <family val="2"/>
        <charset val="1"/>
      </rPr>
      <t>(R$)</t>
    </r>
  </si>
  <si>
    <t>Piso da categoria</t>
  </si>
  <si>
    <t>mês</t>
  </si>
  <si>
    <t>Horas Extras (100%)</t>
  </si>
  <si>
    <t>hora</t>
  </si>
  <si>
    <t>Excluir esta linha caso a contratação não tenha previsão de horas extras 100% explícita no edital</t>
  </si>
  <si>
    <t>Horas Extras (50%)</t>
  </si>
  <si>
    <t>Excluir esta linha caso a contratação não tenha previsão de horas extras 50% explícita no edital</t>
  </si>
  <si>
    <t>Descanso Semanal Remunerado (DSR) - hora extra</t>
  </si>
  <si>
    <t>R$</t>
  </si>
  <si>
    <t>Excluir esta linha caso a contratação não tenha previsão de horas extras explícita no edital</t>
  </si>
  <si>
    <t>Adicional de Insalubridade</t>
  </si>
  <si>
    <t>Soma</t>
  </si>
  <si>
    <t>Encargos Sociais</t>
  </si>
  <si>
    <t>Total por Coletor</t>
  </si>
  <si>
    <t>Total do Efetivo</t>
  </si>
  <si>
    <t>homem</t>
  </si>
  <si>
    <t>Fator de utilização</t>
  </si>
  <si>
    <t>1.2. Coletor Turno Noite</t>
  </si>
  <si>
    <t>Adicional Noturno</t>
  </si>
  <si>
    <t>horas trabalhadas</t>
  </si>
  <si>
    <t>hora contabilizada</t>
  </si>
  <si>
    <t>Horas Extras Noturnas (100%)</t>
  </si>
  <si>
    <t>Excluir esta linha caso a contratação não tenha previsão de horas extras noturnas 100% explícita no edital</t>
  </si>
  <si>
    <t>Horas Extras Noturnas (50%)</t>
  </si>
  <si>
    <t>Excluir esta linha caso a contratação não tenha previsão de horas extras noturnas 50% explícita no edital</t>
  </si>
  <si>
    <t>1.3. Motorista Turno do Dia</t>
  </si>
  <si>
    <t>Piso da categoria (1)</t>
  </si>
  <si>
    <t>Salário mínimo nacional (2)</t>
  </si>
  <si>
    <t>Base de cálculo da Insalubridade</t>
  </si>
  <si>
    <t>Total por Motorista</t>
  </si>
  <si>
    <t>1.4. Motorista Turno Noite</t>
  </si>
  <si>
    <t>Salário mínimo nacional</t>
  </si>
  <si>
    <t>1.5. Vale Transporte</t>
  </si>
  <si>
    <t>Vale Transporte</t>
  </si>
  <si>
    <t>Dias Trabalhados por mês</t>
  </si>
  <si>
    <t>dia</t>
  </si>
  <si>
    <t>Coletor</t>
  </si>
  <si>
    <t>vale</t>
  </si>
  <si>
    <t>Motorista</t>
  </si>
  <si>
    <t>unidade</t>
  </si>
  <si>
    <t>Custo Mensal com Mão-de-obra (R$/mês)</t>
  </si>
  <si>
    <t>2. Uniformes e Equipamentos de Proteção Individual</t>
  </si>
  <si>
    <t>2.1. Uniformes e EPIs para Coletor</t>
  </si>
  <si>
    <t>Durabilidade (meses)</t>
  </si>
  <si>
    <t>Jaqueta com reflexivo (NBR 15.292)</t>
  </si>
  <si>
    <t>Calça</t>
  </si>
  <si>
    <t>Camiseta</t>
  </si>
  <si>
    <t>Boné</t>
  </si>
  <si>
    <t>Botina de segurança c/ palmilha aço</t>
  </si>
  <si>
    <t>par</t>
  </si>
  <si>
    <t>Meia de algodão com cano alto</t>
  </si>
  <si>
    <t>Capa de chuva amarela com reflexivo</t>
  </si>
  <si>
    <t>Colete reflexivo</t>
  </si>
  <si>
    <t>Luva de proteção</t>
  </si>
  <si>
    <t>Protetor solar FPS 30</t>
  </si>
  <si>
    <t>frasco 120g</t>
  </si>
  <si>
    <t>Higienização de uniformes e EPIs</t>
  </si>
  <si>
    <t>R$ mensal</t>
  </si>
  <si>
    <t>2.2. Uniformes e EPIs para demais categorias</t>
  </si>
  <si>
    <t>Custo Mensal com Uniformes e EPIs (R$/mês)</t>
  </si>
  <si>
    <t>3. Veículos e Equipamentos</t>
  </si>
  <si>
    <t>3.1.1. Depreciação</t>
  </si>
  <si>
    <t>Custo de aquisição do chassis</t>
  </si>
  <si>
    <t>Vida útil do chassis</t>
  </si>
  <si>
    <t>anos</t>
  </si>
  <si>
    <t>Depreciação do chassis</t>
  </si>
  <si>
    <t>Depreciação mensal veículos coletores</t>
  </si>
  <si>
    <t>Custo de aquisição do compactador</t>
  </si>
  <si>
    <t>Vida útil do compactador</t>
  </si>
  <si>
    <t>Idade do compactador</t>
  </si>
  <si>
    <t>Depreciação do compactador</t>
  </si>
  <si>
    <t>Depreciação mensal do compactador</t>
  </si>
  <si>
    <t>Total por veículo</t>
  </si>
  <si>
    <t>Total da frota</t>
  </si>
  <si>
    <t>3.1.2. Remuneração do Capital</t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</si>
  <si>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</si>
  <si>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</si>
  <si>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</si>
  <si>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</si>
  <si>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</si>
  <si>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Custo do compactador</t>
  </si>
  <si>
    <t>Valor do compactador proposto (V0)</t>
  </si>
  <si>
    <t>Investimento médio total do compactador</t>
  </si>
  <si>
    <t>Remuneração mensal de capital do compactador</t>
  </si>
  <si>
    <t>3.1.3. Impostos e Seguros</t>
  </si>
  <si>
    <t>IPVA</t>
  </si>
  <si>
    <t>Licenciamento e Seguro obrigatório</t>
  </si>
  <si>
    <t>Seguro contra terceiros</t>
  </si>
  <si>
    <t>Impostos e seguros mensais</t>
  </si>
  <si>
    <t>3.1.4. Consumos</t>
  </si>
  <si>
    <t>Quilometragem mensal</t>
  </si>
  <si>
    <t>Consumo</t>
  </si>
  <si>
    <t>Custo de óleo diesel / km rodado</t>
  </si>
  <si>
    <t>km/l</t>
  </si>
  <si>
    <t>Custo mensal com óleo diesel</t>
  </si>
  <si>
    <t>km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</si>
  <si>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</si>
  <si>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</si>
  <si>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</si>
  <si>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</si>
  <si>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</si>
  <si>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</si>
  <si>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</si>
  <si>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</si>
  <si>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</si>
  <si>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mensal com graxa</t>
  </si>
  <si>
    <t>Custo com consumos/km rodado</t>
  </si>
  <si>
    <t>R$/km rodado</t>
  </si>
  <si>
    <t>3.1.5. Manutenção</t>
  </si>
  <si>
    <t>Custo de manutenção dos caminhões</t>
  </si>
  <si>
    <t>3.1.6. Pneus</t>
  </si>
  <si>
    <t>Custo do jogo de pneus xxx/xx Rxx</t>
  </si>
  <si>
    <t>Número de recapagens por pneu</t>
  </si>
  <si>
    <t>Custo de recapagem</t>
  </si>
  <si>
    <r>
      <rPr>
        <sz val="10"/>
        <rFont val="Arial"/>
        <family val="2"/>
        <charset val="1"/>
      </rPr>
      <t xml:space="preserve">Custo jg. compl. + </t>
    </r>
    <r>
      <rPr>
        <sz val="10"/>
        <color rgb="FFFF0000"/>
        <rFont val="Arial"/>
        <family val="2"/>
        <charset val="1"/>
      </rPr>
      <t>X</t>
    </r>
    <r>
      <rPr>
        <sz val="10"/>
        <rFont val="Arial"/>
        <family val="2"/>
        <charset val="1"/>
      </rPr>
      <t xml:space="preserve"> recap./ km rodado</t>
    </r>
  </si>
  <si>
    <t>km/jogo</t>
  </si>
  <si>
    <t>Custo mensal com pneus</t>
  </si>
  <si>
    <t>Custo Mensal com Veículos e Equipamentos (R$/mês)</t>
  </si>
  <si>
    <t>4. Ferramentas e Materiais de Consumo</t>
  </si>
  <si>
    <t>Recipiente térmico para água (5L)</t>
  </si>
  <si>
    <t>Pá de Concha</t>
  </si>
  <si>
    <t>Vassoura</t>
  </si>
  <si>
    <t>Publicidade (adesivos equipamentos)</t>
  </si>
  <si>
    <t>cj</t>
  </si>
  <si>
    <t>Publicidade (adesivos veículos)</t>
  </si>
  <si>
    <t>Custo Mensal com Ferramentas e Materiais de Consumo (R$/mês)</t>
  </si>
  <si>
    <t>5. Monitoramento da Frota</t>
  </si>
  <si>
    <t>Implantação dos equipamentos de monitoramento</t>
  </si>
  <si>
    <t>Custo mensal com implantação</t>
  </si>
  <si>
    <t>Manutenção dos equipamentos de monitoramento</t>
  </si>
  <si>
    <t>Custo mensal com manutenção</t>
  </si>
  <si>
    <t>Custo Mensal com Monitoramento da Frota (R$/mês)</t>
  </si>
  <si>
    <t>ton</t>
  </si>
  <si>
    <t>CUSTO TOTAL MENSAL COM DESPESAS OPERACIONAIS (R$/mês)</t>
  </si>
  <si>
    <t>Benefícios e despesas indiretas</t>
  </si>
  <si>
    <t>CUSTO MENSAL COM BDI (R$/mês)</t>
  </si>
  <si>
    <t>Excluir esta linha caso a contratação seja por preço global mensal</t>
  </si>
  <si>
    <t>PREÇO MENSAL TOTAL (R$/mês)</t>
  </si>
  <si>
    <t xml:space="preserve">Quantidade média de resíduos coletados por mês: </t>
  </si>
  <si>
    <t>toneladas</t>
  </si>
  <si>
    <t>PREÇO POR TONELADA COLETADA:  [A/B]</t>
  </si>
  <si>
    <t>R$/tonelada</t>
  </si>
  <si>
    <t>1. Preencha previamente os dados de entrada na planilha 3.CAGED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</si>
  <si>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</si>
  <si>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</si>
  <si>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</si>
  <si>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</si>
  <si>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</si>
  <si>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</si>
  <si>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</si>
  <si>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</si>
  <si>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</si>
  <si>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</si>
  <si>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</si>
  <si>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</si>
  <si>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</si>
  <si>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</si>
  <si>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</si>
  <si>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</si>
  <si>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</si>
  <si>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</si>
  <si>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</si>
  <si>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</si>
  <si>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</si>
  <si>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</si>
  <si>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</si>
  <si>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</si>
  <si>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</si>
  <si>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</si>
  <si>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</si>
  <si>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</si>
  <si>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</si>
  <si>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</si>
  <si>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</si>
  <si>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</si>
  <si>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</si>
  <si>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</si>
  <si>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</si>
  <si>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</si>
  <si>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</si>
  <si>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</si>
  <si>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</si>
  <si>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</si>
  <si>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</si>
  <si>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</si>
  <si>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</si>
  <si>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</si>
  <si>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</si>
  <si>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</si>
  <si>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</si>
  <si>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</si>
  <si>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</si>
  <si>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</si>
  <si>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</si>
  <si>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</si>
  <si>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</si>
  <si>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</si>
  <si>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</si>
  <si>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CÁLCULO DAS VERBAS INDENIZATÓRIAS DOS EMPREGADOS NO SETOR DE COLETA DE RSU</t>
  </si>
  <si>
    <t>Para preencher esta planilha siga os passos 1 a 5:</t>
  </si>
  <si>
    <t xml:space="preserve">1. Acesse o Portal do CAGED no link http://bi.mte.gov.br/cagedestabelecimento/pages/consulta.xhtml </t>
  </si>
  <si>
    <t>2. Na Especificação da Consulta, selecione "Demonstrativo por período" e informe as competências relativas ao período Inicial e Final (últimos 12 meses)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</si>
  <si>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</si>
  <si>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</si>
  <si>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</si>
  <si>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6. Preencha as células em amarelo</t>
  </si>
  <si>
    <t>3.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</si>
  <si>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</si>
  <si>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</si>
  <si>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</si>
  <si>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</si>
  <si>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</si>
  <si>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</si>
  <si>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</si>
  <si>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</si>
  <si>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</si>
  <si>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</si>
  <si>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</si>
  <si>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</si>
  <si>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</si>
  <si>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Rotatividade</t>
  </si>
  <si>
    <t>Demitidos s/ Justa Causa em relação ao Estoque Médio</t>
  </si>
  <si>
    <t>Dias ano</t>
  </si>
  <si>
    <t>1/3 de férias (dias)</t>
  </si>
  <si>
    <t>Férias (dias)</t>
  </si>
  <si>
    <t>13º Salário (dias)</t>
  </si>
  <si>
    <t>Estoque Médio</t>
  </si>
  <si>
    <t>Multa FGTS</t>
  </si>
  <si>
    <t>Fração de tempo para gozo férias</t>
  </si>
  <si>
    <t>Dias de Aviso prévio</t>
  </si>
  <si>
    <t>Rotatividade temporal (meses)</t>
  </si>
  <si>
    <t>1. Esta planilha é somente um modelo-base e deve ser ajustada conforme cada caso concreto.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</si>
  <si>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</si>
  <si>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</si>
  <si>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</si>
  <si>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</si>
  <si>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</si>
  <si>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</si>
  <si>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</si>
  <si>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</si>
  <si>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</si>
  <si>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</si>
  <si>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</si>
  <si>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</si>
  <si>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</si>
  <si>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</si>
  <si>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</si>
  <si>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</si>
  <si>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</si>
  <si>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</si>
  <si>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</si>
  <si>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</si>
  <si>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</si>
  <si>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</si>
  <si>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</si>
  <si>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</si>
  <si>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</si>
  <si>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</si>
  <si>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sz val="12"/>
        <color rgb="FF000000"/>
        <rFont val="Arial"/>
        <family val="2"/>
        <charset val="1"/>
      </rPr>
      <t>J</t>
    </r>
    <r>
      <rPr>
        <vertAlign val="subscript"/>
        <sz val="12"/>
        <color rgb="FF000000"/>
        <rFont val="Arial"/>
        <family val="2"/>
        <charset val="1"/>
      </rPr>
      <t>m</t>
    </r>
    <r>
      <rPr>
        <sz val="12"/>
        <color rgb="FF000000"/>
        <rFont val="Arial"/>
        <family val="2"/>
        <charset val="1"/>
      </rPr>
      <t xml:space="preserve"> = remuneração de capital mensal</t>
    </r>
  </si>
  <si>
    <t>i = taxa de juros do mercado (sugere-se adotar a taxa SELIC)</t>
  </si>
  <si>
    <t>Im = investimento médio</t>
  </si>
  <si>
    <r>
      <rPr>
        <sz val="12"/>
        <color rgb="FF000000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0</t>
    </r>
    <r>
      <rPr>
        <sz val="12"/>
        <color rgb="FF000000"/>
        <rFont val="Arial"/>
        <family val="2"/>
        <charset val="1"/>
      </rPr>
      <t xml:space="preserve"> = valor inicial do bem</t>
    </r>
  </si>
  <si>
    <r>
      <rPr>
        <sz val="12"/>
        <color rgb="FF000000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r</t>
    </r>
    <r>
      <rPr>
        <sz val="12"/>
        <color rgb="FF000000"/>
        <rFont val="Arial"/>
        <family val="2"/>
        <charset val="1"/>
      </rPr>
      <t xml:space="preserve"> = valor residual do bem</t>
    </r>
  </si>
  <si>
    <t>n = vida útil do bem em anos</t>
  </si>
  <si>
    <t>1. Esta planilha é somente um modelo de cálculo expedito e deve ser ajustada conforme cada caso concreto.</t>
  </si>
  <si>
    <t>2. Dimensionar separadamente setores atendidos por veículos de capacidade de carga diferentes.</t>
  </si>
  <si>
    <t>3. Preencher somente células em amarelo</t>
  </si>
  <si>
    <t>7. Dimensionamento da frota</t>
  </si>
  <si>
    <t>Indicador</t>
  </si>
  <si>
    <t>Unid</t>
  </si>
  <si>
    <t>População (H)</t>
  </si>
  <si>
    <t>hab</t>
  </si>
  <si>
    <t>Geração per capita (G)</t>
  </si>
  <si>
    <t>Kg/hab.dia</t>
  </si>
  <si>
    <t>Geração total diária (Qd)</t>
  </si>
  <si>
    <t>ton/dia</t>
  </si>
  <si>
    <t>Geração Mensal</t>
  </si>
  <si>
    <t>Número de dias de coleta por semana (Dc)</t>
  </si>
  <si>
    <t>Quantitativo diário de coleta (Qc)</t>
  </si>
  <si>
    <t>Densidade RSU compactado</t>
  </si>
  <si>
    <t>Kg/m³</t>
  </si>
  <si>
    <t>Tipo de Veículo (1 = toco, 2 = truck)</t>
  </si>
  <si>
    <t>Capacidade do Compactador</t>
  </si>
  <si>
    <t>m³</t>
  </si>
  <si>
    <t>Capacidade nominal de carga (Cc)</t>
  </si>
  <si>
    <t>Número de Cargas por dia (Nc)</t>
  </si>
  <si>
    <t>Número total de percursos de coleta por veículo, por dia (Np)</t>
  </si>
  <si>
    <t>Número de veículos da Frota (F)</t>
  </si>
  <si>
    <t>Estoque recuperado início do Período 01-01-2019</t>
  </si>
  <si>
    <t>Estoque recuperado final do Período 31-12-2019</t>
  </si>
  <si>
    <t>Variação Emprego Absoluta de 01-01-2019 a 31-12-2019</t>
  </si>
  <si>
    <t>Lixo Orgânico</t>
  </si>
  <si>
    <t xml:space="preserve">Item "A" do Edital </t>
  </si>
  <si>
    <t>6. Benefícios e Despesas Indiretas - BDI</t>
  </si>
  <si>
    <t>7. Destinação Final</t>
  </si>
  <si>
    <t>Custo Mensal com Destinação Final (R$/mês)</t>
  </si>
  <si>
    <t>1.6. Plano de Benefício Familiar (mensal)</t>
  </si>
  <si>
    <t>Custo de arla (5% do onsumo de Óleo Diesel)</t>
  </si>
  <si>
    <t>Custo Mensal com Arla</t>
  </si>
  <si>
    <t>l/1.000 Km</t>
  </si>
  <si>
    <t>Km</t>
  </si>
  <si>
    <t>Pesagem na Origem (balança no município)</t>
  </si>
  <si>
    <t>1.7. Auxílio Alimentação (diário)</t>
  </si>
  <si>
    <t>Frota Reserva 10%</t>
  </si>
  <si>
    <r>
      <t>3.1. Veículo toco - Coletor Compactador</t>
    </r>
    <r>
      <rPr>
        <sz val="10"/>
        <color rgb="FFFF0000"/>
        <rFont val="Arial"/>
        <family val="2"/>
        <charset val="1"/>
      </rPr>
      <t xml:space="preserve"> 15</t>
    </r>
    <r>
      <rPr>
        <sz val="10"/>
        <rFont val="Arial"/>
        <family val="2"/>
        <charset val="1"/>
      </rPr>
      <t xml:space="preserve"> m³</t>
    </r>
  </si>
  <si>
    <t>Idade do veículo (ano 2025 - fipe)</t>
  </si>
  <si>
    <t>Anexo III - "A" -   Orgânico</t>
  </si>
  <si>
    <t>Convenção Coletiva Sindasseio 2025/2025 - Registro MTE: RS 000023/2025</t>
  </si>
  <si>
    <t>Convenção Coletiva - Carga Seca 2024/2025 - Registro MTE: RS 001468/2024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</si>
</sst>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\-??_);_(@_)"/>
    <numFmt numFmtId="165" formatCode="&quot;R$ &quot;#,##0.00"/>
    <numFmt numFmtId="166" formatCode="&quot;R$ &quot;#,##0.00_);&quot;(R$ &quot;#,##0.00\)"/>
    <numFmt numFmtId="167" formatCode="_(* #,##0_);_(* \(#,##0\);_(* \-??_);_(@_)"/>
    <numFmt numFmtId="168" formatCode="_-* #,##0.00_-;\-* #,##0.00_-;_-* \-??_-;_-@_-"/>
    <numFmt numFmtId="169" formatCode="_(* #,##0.000_);_(* \(#,##0.000\);_(* \-??_);_(@_)"/>
    <numFmt numFmtId="170" formatCode="0.0000"/>
    <numFmt numFmtId="171" formatCode="_-* #,##0.000_-;\-* #,##0.000_-;_-* \-??_-;_-@_-"/>
    <numFmt numFmtId="172" formatCode="_-* #,##0.00_-;\-* #,##0.00_-;_-* \-?_-;_-@_-"/>
    <numFmt numFmtId="173" formatCode="_-* #,##0_-;\-* #,##0_-;_-* \-?_-;_-@_-"/>
  </numFmts>
  <fonts count="27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b/>
      <u/>
      <sz val="9"/>
      <name val="Arial"/>
      <family val="2"/>
      <charset val="1"/>
    </font>
    <font>
      <sz val="8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color rgb="FFFF0000"/>
      <name val="Arial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3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vertAlign val="subscript"/>
      <sz val="12"/>
      <color rgb="FF000000"/>
      <name val="Arial"/>
      <family val="2"/>
      <charset val="1"/>
    </font>
    <font>
      <sz val="8"/>
      <color rgb="FF000000"/>
      <name val="Tahoma"/>
      <family val="2"/>
      <charset val="1"/>
    </font>
    <font>
      <b/>
      <sz val="8"/>
      <color rgb="FF000000"/>
      <name val="Tahoma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C6D9F1"/>
        <bgColor rgb="FFD9D9D9"/>
      </patternFill>
    </fill>
    <fill>
      <patternFill patternType="solid">
        <fgColor rgb="FFD9D9D9"/>
        <bgColor rgb="FFDDD9C3"/>
      </patternFill>
    </fill>
    <fill>
      <patternFill patternType="solid">
        <fgColor rgb="FFA6A6A6"/>
        <bgColor rgb="FFBFBFBF"/>
      </patternFill>
    </fill>
    <fill>
      <patternFill patternType="solid">
        <fgColor rgb="FFFFFFFF"/>
        <bgColor rgb="FFEEECE1"/>
      </patternFill>
    </fill>
    <fill>
      <patternFill patternType="solid">
        <fgColor rgb="FFDDD9C3"/>
        <bgColor rgb="FFD9D9D9"/>
      </patternFill>
    </fill>
    <fill>
      <patternFill patternType="solid">
        <fgColor rgb="FFEEECE1"/>
        <b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24" fillId="0" borderId="0" applyBorder="0" applyProtection="0"/>
    <xf numFmtId="9" fontId="24" fillId="0" borderId="0" applyBorder="0" applyProtection="0"/>
    <xf numFmtId="0" fontId="10" fillId="0" borderId="0" applyBorder="0" applyProtection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1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Border="1" applyAlignment="1">
      <alignment vertical="center"/>
    </xf>
    <xf numFmtId="164" fontId="0" fillId="0" borderId="0" xfId="1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164" fontId="4" fillId="0" borderId="0" xfId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164" fontId="0" fillId="0" borderId="4" xfId="1" applyFont="1" applyBorder="1" applyAlignment="1" applyProtection="1">
      <alignment vertical="center"/>
    </xf>
    <xf numFmtId="164" fontId="2" fillId="0" borderId="6" xfId="1" applyFont="1" applyBorder="1" applyAlignment="1" applyProtection="1">
      <alignment horizontal="center" vertical="center"/>
    </xf>
    <xf numFmtId="164" fontId="0" fillId="0" borderId="7" xfId="1" applyFont="1" applyBorder="1" applyAlignment="1" applyProtection="1">
      <alignment vertical="center"/>
    </xf>
    <xf numFmtId="164" fontId="2" fillId="0" borderId="7" xfId="1" applyFont="1" applyBorder="1" applyAlignment="1" applyProtection="1">
      <alignment vertical="center"/>
    </xf>
    <xf numFmtId="164" fontId="2" fillId="0" borderId="8" xfId="1" applyFont="1" applyBorder="1" applyAlignment="1" applyProtection="1">
      <alignment vertical="center"/>
    </xf>
    <xf numFmtId="164" fontId="2" fillId="0" borderId="9" xfId="1" applyFont="1" applyBorder="1" applyAlignment="1" applyProtection="1">
      <alignment horizontal="center" vertical="center"/>
    </xf>
    <xf numFmtId="164" fontId="2" fillId="0" borderId="10" xfId="1" applyFont="1" applyBorder="1" applyAlignment="1" applyProtection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1" xfId="1" applyFont="1" applyBorder="1" applyAlignment="1" applyProtection="1">
      <alignment vertical="center"/>
    </xf>
    <xf numFmtId="165" fontId="2" fillId="0" borderId="12" xfId="0" applyNumberFormat="1" applyFont="1" applyBorder="1" applyAlignment="1">
      <alignment vertical="center"/>
    </xf>
    <xf numFmtId="10" fontId="2" fillId="0" borderId="13" xfId="2" applyNumberFormat="1" applyFont="1" applyBorder="1" applyAlignment="1" applyProtection="1">
      <alignment vertical="center"/>
    </xf>
    <xf numFmtId="164" fontId="2" fillId="0" borderId="0" xfId="1" applyFont="1" applyBorder="1" applyAlignment="1" applyProtection="1">
      <alignment vertical="center"/>
    </xf>
    <xf numFmtId="164" fontId="0" fillId="0" borderId="10" xfId="1" applyFont="1" applyBorder="1" applyAlignment="1" applyProtection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1" xfId="1" applyFont="1" applyBorder="1" applyAlignment="1" applyProtection="1">
      <alignment vertical="center"/>
    </xf>
    <xf numFmtId="165" fontId="0" fillId="0" borderId="12" xfId="0" applyNumberFormat="1" applyBorder="1" applyAlignment="1">
      <alignment vertical="center"/>
    </xf>
    <xf numFmtId="10" fontId="0" fillId="0" borderId="13" xfId="2" applyNumberFormat="1" applyFont="1" applyBorder="1" applyAlignment="1" applyProtection="1">
      <alignment vertical="center"/>
    </xf>
    <xf numFmtId="164" fontId="2" fillId="0" borderId="10" xfId="1" applyFont="1" applyBorder="1" applyAlignment="1" applyProtection="1">
      <alignment horizontal="left" vertical="center"/>
    </xf>
    <xf numFmtId="4" fontId="2" fillId="0" borderId="11" xfId="0" applyNumberFormat="1" applyFont="1" applyBorder="1" applyAlignment="1">
      <alignment horizontal="center" vertical="center"/>
    </xf>
    <xf numFmtId="164" fontId="1" fillId="0" borderId="10" xfId="1" applyFont="1" applyBorder="1" applyAlignment="1" applyProtection="1">
      <alignment horizontal="left" vertical="center"/>
    </xf>
    <xf numFmtId="4" fontId="0" fillId="0" borderId="11" xfId="0" applyNumberFormat="1" applyBorder="1" applyAlignment="1">
      <alignment horizontal="center" vertical="center"/>
    </xf>
    <xf numFmtId="10" fontId="1" fillId="0" borderId="13" xfId="2" applyNumberFormat="1" applyFont="1" applyBorder="1" applyAlignment="1" applyProtection="1">
      <alignment vertical="center"/>
    </xf>
    <xf numFmtId="165" fontId="2" fillId="0" borderId="14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164" fontId="2" fillId="0" borderId="16" xfId="1" applyFont="1" applyBorder="1" applyAlignment="1" applyProtection="1">
      <alignment horizontal="left" vertical="center"/>
    </xf>
    <xf numFmtId="4" fontId="2" fillId="0" borderId="17" xfId="0" applyNumberFormat="1" applyFont="1" applyBorder="1" applyAlignment="1">
      <alignment horizontal="center" vertical="center"/>
    </xf>
    <xf numFmtId="164" fontId="2" fillId="0" borderId="17" xfId="1" applyFont="1" applyBorder="1" applyAlignment="1" applyProtection="1">
      <alignment vertical="center"/>
    </xf>
    <xf numFmtId="166" fontId="2" fillId="0" borderId="18" xfId="0" applyNumberFormat="1" applyFont="1" applyBorder="1" applyAlignment="1">
      <alignment vertical="center"/>
    </xf>
    <xf numFmtId="9" fontId="2" fillId="0" borderId="19" xfId="2" applyFont="1" applyBorder="1" applyAlignment="1" applyProtection="1">
      <alignment vertical="center"/>
    </xf>
    <xf numFmtId="164" fontId="2" fillId="0" borderId="21" xfId="1" applyFont="1" applyBorder="1" applyAlignment="1" applyProtection="1">
      <alignment horizontal="right" vertical="center"/>
    </xf>
    <xf numFmtId="164" fontId="1" fillId="0" borderId="6" xfId="1" applyFont="1" applyBorder="1" applyAlignment="1" applyProtection="1">
      <alignment vertical="center"/>
    </xf>
    <xf numFmtId="164" fontId="1" fillId="0" borderId="7" xfId="1" applyFont="1" applyBorder="1" applyAlignment="1" applyProtection="1">
      <alignment vertical="center"/>
    </xf>
    <xf numFmtId="0" fontId="0" fillId="0" borderId="7" xfId="0" applyBorder="1" applyAlignment="1">
      <alignment vertical="center"/>
    </xf>
    <xf numFmtId="1" fontId="1" fillId="0" borderId="9" xfId="1" applyNumberFormat="1" applyFont="1" applyBorder="1" applyAlignment="1" applyProtection="1">
      <alignment horizontal="center" vertical="center"/>
    </xf>
    <xf numFmtId="164" fontId="1" fillId="0" borderId="10" xfId="1" applyFont="1" applyBorder="1" applyAlignment="1" applyProtection="1">
      <alignment vertical="center"/>
    </xf>
    <xf numFmtId="164" fontId="1" fillId="0" borderId="11" xfId="1" applyFont="1" applyBorder="1" applyAlignment="1" applyProtection="1">
      <alignment vertical="center"/>
    </xf>
    <xf numFmtId="0" fontId="0" fillId="0" borderId="11" xfId="0" applyBorder="1" applyAlignment="1">
      <alignment vertical="center"/>
    </xf>
    <xf numFmtId="1" fontId="1" fillId="0" borderId="22" xfId="1" applyNumberFormat="1" applyFont="1" applyBorder="1" applyAlignment="1" applyProtection="1">
      <alignment horizontal="center" vertical="center"/>
    </xf>
    <xf numFmtId="164" fontId="2" fillId="0" borderId="23" xfId="1" applyFont="1" applyBorder="1" applyAlignment="1" applyProtection="1">
      <alignment vertical="center"/>
    </xf>
    <xf numFmtId="4" fontId="2" fillId="0" borderId="24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1" fontId="2" fillId="0" borderId="25" xfId="1" applyNumberFormat="1" applyFont="1" applyBorder="1" applyAlignment="1" applyProtection="1">
      <alignment horizontal="center" vertical="center"/>
    </xf>
    <xf numFmtId="164" fontId="2" fillId="0" borderId="3" xfId="1" applyFont="1" applyBorder="1" applyAlignment="1" applyProtection="1">
      <alignment vertical="center"/>
    </xf>
    <xf numFmtId="4" fontId="2" fillId="0" borderId="0" xfId="0" applyNumberFormat="1" applyFont="1" applyBorder="1" applyAlignment="1">
      <alignment vertical="center"/>
    </xf>
    <xf numFmtId="164" fontId="1" fillId="0" borderId="4" xfId="1" applyFont="1" applyBorder="1" applyAlignment="1" applyProtection="1">
      <alignment vertical="center"/>
    </xf>
    <xf numFmtId="164" fontId="1" fillId="0" borderId="27" xfId="1" applyFont="1" applyBorder="1" applyAlignment="1" applyProtection="1">
      <alignment vertical="center"/>
    </xf>
    <xf numFmtId="164" fontId="1" fillId="0" borderId="28" xfId="1" applyFont="1" applyBorder="1" applyAlignment="1" applyProtection="1">
      <alignment vertical="center"/>
    </xf>
    <xf numFmtId="0" fontId="1" fillId="0" borderId="28" xfId="0" applyFont="1" applyBorder="1" applyAlignment="1">
      <alignment vertical="center"/>
    </xf>
    <xf numFmtId="1" fontId="1" fillId="0" borderId="29" xfId="1" applyNumberFormat="1" applyFont="1" applyBorder="1" applyAlignment="1" applyProtection="1">
      <alignment horizontal="center" vertical="center"/>
    </xf>
    <xf numFmtId="1" fontId="1" fillId="0" borderId="0" xfId="1" applyNumberFormat="1" applyFont="1" applyBorder="1" applyAlignment="1" applyProtection="1">
      <alignment horizontal="center" vertical="center"/>
    </xf>
    <xf numFmtId="167" fontId="1" fillId="0" borderId="0" xfId="1" applyNumberFormat="1" applyFont="1" applyBorder="1" applyAlignment="1" applyProtection="1">
      <alignment horizontal="center" vertical="center"/>
    </xf>
    <xf numFmtId="164" fontId="2" fillId="0" borderId="16" xfId="1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167" fontId="2" fillId="0" borderId="0" xfId="1" applyNumberFormat="1" applyFont="1" applyBorder="1" applyAlignment="1" applyProtection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164" fontId="7" fillId="4" borderId="31" xfId="1" applyFont="1" applyFill="1" applyBorder="1" applyAlignment="1" applyProtection="1">
      <alignment horizontal="center" vertical="center"/>
    </xf>
    <xf numFmtId="164" fontId="7" fillId="4" borderId="19" xfId="1" applyFont="1" applyFill="1" applyBorder="1" applyAlignment="1" applyProtection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164" fontId="1" fillId="3" borderId="32" xfId="1" applyFont="1" applyFill="1" applyBorder="1" applyAlignment="1" applyProtection="1">
      <alignment horizontal="center" vertical="center"/>
    </xf>
    <xf numFmtId="164" fontId="1" fillId="0" borderId="32" xfId="1" applyFont="1" applyBorder="1" applyAlignment="1" applyProtection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164" fontId="1" fillId="0" borderId="12" xfId="1" applyFont="1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Border="1" applyAlignment="1" applyProtection="1">
      <alignment horizontal="center" vertical="center"/>
    </xf>
    <xf numFmtId="164" fontId="2" fillId="0" borderId="14" xfId="1" applyFont="1" applyBorder="1" applyAlignment="1" applyProtection="1">
      <alignment horizontal="center" vertical="center"/>
    </xf>
    <xf numFmtId="164" fontId="1" fillId="5" borderId="12" xfId="1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164" fontId="1" fillId="0" borderId="0" xfId="1" applyFont="1" applyBorder="1" applyAlignment="1" applyProtection="1">
      <alignment horizontal="right" vertical="center"/>
    </xf>
    <xf numFmtId="164" fontId="1" fillId="0" borderId="12" xfId="1" applyFont="1" applyBorder="1" applyAlignment="1" applyProtection="1">
      <alignment vertical="center"/>
    </xf>
    <xf numFmtId="164" fontId="2" fillId="4" borderId="30" xfId="1" applyFont="1" applyFill="1" applyBorder="1" applyAlignment="1" applyProtection="1">
      <alignment horizontal="center" vertical="center"/>
    </xf>
    <xf numFmtId="2" fontId="1" fillId="0" borderId="12" xfId="1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1" fontId="1" fillId="3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64" fontId="2" fillId="0" borderId="12" xfId="1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1" xfId="1" applyFont="1" applyBorder="1" applyAlignment="1" applyProtection="1">
      <alignment horizontal="center" vertical="center"/>
    </xf>
    <xf numFmtId="0" fontId="1" fillId="0" borderId="0" xfId="0" applyFont="1" applyAlignment="1">
      <alignment horizontal="right" vertical="center"/>
    </xf>
    <xf numFmtId="167" fontId="1" fillId="0" borderId="12" xfId="1" applyNumberFormat="1" applyFont="1" applyBorder="1" applyAlignment="1" applyProtection="1">
      <alignment horizontal="center" vertical="center"/>
    </xf>
    <xf numFmtId="164" fontId="1" fillId="3" borderId="0" xfId="1" applyFont="1" applyFill="1" applyBorder="1" applyAlignment="1" applyProtection="1">
      <alignment vertical="center"/>
    </xf>
    <xf numFmtId="0" fontId="1" fillId="3" borderId="0" xfId="0" applyFont="1" applyFill="1" applyAlignment="1">
      <alignment vertical="center"/>
    </xf>
    <xf numFmtId="167" fontId="1" fillId="0" borderId="12" xfId="1" applyNumberFormat="1" applyFont="1" applyBorder="1" applyAlignment="1" applyProtection="1">
      <alignment vertical="center"/>
    </xf>
    <xf numFmtId="164" fontId="2" fillId="4" borderId="5" xfId="1" applyFont="1" applyFill="1" applyBorder="1" applyAlignment="1" applyProtection="1">
      <alignment vertical="center"/>
    </xf>
    <xf numFmtId="164" fontId="1" fillId="3" borderId="12" xfId="1" applyFont="1" applyFill="1" applyBorder="1" applyAlignment="1" applyProtection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64" fontId="2" fillId="0" borderId="30" xfId="1" applyFont="1" applyBorder="1" applyAlignment="1" applyProtection="1">
      <alignment vertical="center"/>
    </xf>
    <xf numFmtId="0" fontId="7" fillId="4" borderId="31" xfId="0" applyFont="1" applyFill="1" applyBorder="1" applyAlignment="1">
      <alignment horizontal="center" vertical="center" wrapText="1"/>
    </xf>
    <xf numFmtId="13" fontId="1" fillId="3" borderId="12" xfId="0" applyNumberFormat="1" applyFont="1" applyFill="1" applyBorder="1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164" fontId="1" fillId="0" borderId="0" xfId="1" applyFont="1" applyBorder="1" applyAlignment="1" applyProtection="1"/>
    <xf numFmtId="0" fontId="1" fillId="0" borderId="0" xfId="0" applyFont="1"/>
    <xf numFmtId="1" fontId="1" fillId="0" borderId="1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164" fontId="1" fillId="0" borderId="17" xfId="1" applyFont="1" applyBorder="1" applyAlignment="1" applyProtection="1">
      <alignment vertical="center"/>
    </xf>
    <xf numFmtId="164" fontId="1" fillId="0" borderId="30" xfId="1" applyFont="1" applyBorder="1" applyAlignment="1" applyProtection="1">
      <alignment vertical="center"/>
    </xf>
    <xf numFmtId="164" fontId="2" fillId="4" borderId="5" xfId="1" applyFont="1" applyFill="1" applyBorder="1" applyAlignment="1" applyProtection="1">
      <alignment horizontal="center" vertical="center"/>
    </xf>
    <xf numFmtId="0" fontId="10" fillId="0" borderId="0" xfId="3" applyBorder="1" applyAlignment="1" applyProtection="1">
      <alignment vertical="center"/>
    </xf>
    <xf numFmtId="164" fontId="1" fillId="0" borderId="0" xfId="1" applyFont="1" applyBorder="1" applyAlignment="1" applyProtection="1">
      <alignment horizontal="center" vertical="center"/>
    </xf>
    <xf numFmtId="168" fontId="1" fillId="0" borderId="0" xfId="0" applyNumberFormat="1" applyFont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164" fontId="2" fillId="0" borderId="33" xfId="1" applyFont="1" applyBorder="1" applyAlignment="1" applyProtection="1">
      <alignment horizontal="center" vertical="center"/>
    </xf>
    <xf numFmtId="164" fontId="1" fillId="5" borderId="12" xfId="1" applyFont="1" applyFill="1" applyBorder="1" applyAlignment="1" applyProtection="1">
      <alignment vertical="center"/>
    </xf>
    <xf numFmtId="0" fontId="2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7" fillId="4" borderId="26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164" fontId="7" fillId="4" borderId="34" xfId="1" applyFont="1" applyFill="1" applyBorder="1" applyAlignment="1" applyProtection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4" fontId="1" fillId="3" borderId="32" xfId="0" applyNumberFormat="1" applyFont="1" applyFill="1" applyBorder="1" applyAlignment="1">
      <alignment horizontal="center" vertical="center"/>
    </xf>
    <xf numFmtId="169" fontId="1" fillId="3" borderId="32" xfId="1" applyNumberFormat="1" applyFont="1" applyFill="1" applyBorder="1" applyAlignment="1" applyProtection="1">
      <alignment horizontal="center" vertical="center"/>
    </xf>
    <xf numFmtId="169" fontId="1" fillId="0" borderId="32" xfId="1" applyNumberFormat="1" applyFont="1" applyBorder="1" applyAlignment="1" applyProtection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169" fontId="1" fillId="0" borderId="12" xfId="1" applyNumberFormat="1" applyFont="1" applyBorder="1" applyAlignment="1" applyProtection="1">
      <alignment horizontal="center" vertical="center"/>
    </xf>
    <xf numFmtId="167" fontId="2" fillId="0" borderId="12" xfId="1" applyNumberFormat="1" applyFont="1" applyBorder="1" applyAlignment="1" applyProtection="1">
      <alignment horizontal="center" vertical="center"/>
    </xf>
    <xf numFmtId="169" fontId="2" fillId="0" borderId="12" xfId="1" applyNumberFormat="1" applyFont="1" applyBorder="1" applyAlignment="1" applyProtection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13" fillId="0" borderId="12" xfId="1" applyFont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164" fontId="11" fillId="0" borderId="0" xfId="1" applyFont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1" applyFont="1" applyBorder="1" applyAlignment="1" applyProtection="1">
      <alignment vertical="center"/>
    </xf>
    <xf numFmtId="0" fontId="1" fillId="0" borderId="3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4" fontId="1" fillId="3" borderId="11" xfId="1" applyFont="1" applyFill="1" applyBorder="1" applyAlignment="1" applyProtection="1">
      <alignment vertical="center"/>
    </xf>
    <xf numFmtId="164" fontId="1" fillId="0" borderId="36" xfId="1" applyFont="1" applyBorder="1" applyAlignment="1" applyProtection="1">
      <alignment vertical="center"/>
    </xf>
    <xf numFmtId="164" fontId="2" fillId="0" borderId="30" xfId="1" applyFont="1" applyBorder="1" applyAlignment="1" applyProtection="1">
      <alignment horizontal="right" vertical="center"/>
    </xf>
    <xf numFmtId="164" fontId="2" fillId="4" borderId="5" xfId="1" applyFont="1" applyFill="1" applyBorder="1" applyAlignment="1" applyProtection="1">
      <alignment horizontal="right" vertic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16" fillId="0" borderId="38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0" fontId="16" fillId="0" borderId="22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left" vertical="center"/>
    </xf>
    <xf numFmtId="10" fontId="17" fillId="0" borderId="22" xfId="0" applyNumberFormat="1" applyFont="1" applyBorder="1" applyAlignment="1">
      <alignment horizontal="right" vertical="center"/>
    </xf>
    <xf numFmtId="0" fontId="16" fillId="6" borderId="38" xfId="0" applyFont="1" applyFill="1" applyBorder="1" applyAlignment="1">
      <alignment horizontal="left" vertical="center"/>
    </xf>
    <xf numFmtId="0" fontId="17" fillId="6" borderId="12" xfId="0" applyFont="1" applyFill="1" applyBorder="1" applyAlignment="1">
      <alignment horizontal="left" vertical="center"/>
    </xf>
    <xf numFmtId="10" fontId="17" fillId="6" borderId="22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10" fontId="1" fillId="0" borderId="0" xfId="0" applyNumberFormat="1" applyFont="1"/>
    <xf numFmtId="9" fontId="16" fillId="0" borderId="0" xfId="2" applyFont="1" applyBorder="1" applyAlignment="1" applyProtection="1">
      <alignment horizontal="right" vertical="center"/>
    </xf>
    <xf numFmtId="10" fontId="1" fillId="0" borderId="0" xfId="0" applyNumberFormat="1" applyFont="1" applyBorder="1"/>
    <xf numFmtId="0" fontId="16" fillId="0" borderId="12" xfId="0" applyFont="1" applyBorder="1" applyAlignment="1">
      <alignment horizontal="left" vertical="center" wrapText="1"/>
    </xf>
    <xf numFmtId="0" fontId="16" fillId="7" borderId="39" xfId="0" applyFont="1" applyFill="1" applyBorder="1" applyAlignment="1">
      <alignment horizontal="left" vertical="center"/>
    </xf>
    <xf numFmtId="0" fontId="17" fillId="7" borderId="15" xfId="0" applyFont="1" applyFill="1" applyBorder="1" applyAlignment="1">
      <alignment horizontal="left" vertical="center"/>
    </xf>
    <xf numFmtId="10" fontId="17" fillId="7" borderId="29" xfId="0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10" fontId="17" fillId="0" borderId="0" xfId="0" applyNumberFormat="1" applyFont="1" applyBorder="1" applyAlignment="1">
      <alignment horizontal="right" vertical="center"/>
    </xf>
    <xf numFmtId="0" fontId="18" fillId="8" borderId="0" xfId="0" applyFont="1" applyFill="1" applyBorder="1" applyAlignment="1">
      <alignment horizontal="left" vertical="center"/>
    </xf>
    <xf numFmtId="10" fontId="16" fillId="0" borderId="0" xfId="0" applyNumberFormat="1" applyFont="1" applyBorder="1" applyAlignment="1">
      <alignment horizontal="right" vertical="center"/>
    </xf>
    <xf numFmtId="0" fontId="16" fillId="8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justify" vertical="center"/>
    </xf>
    <xf numFmtId="0" fontId="10" fillId="0" borderId="0" xfId="3" applyFont="1" applyBorder="1" applyAlignment="1" applyProtection="1">
      <alignment horizontal="left" vertical="center"/>
    </xf>
    <xf numFmtId="0" fontId="18" fillId="0" borderId="0" xfId="0" applyFont="1" applyBorder="1"/>
    <xf numFmtId="0" fontId="16" fillId="0" borderId="0" xfId="0" applyFont="1" applyBorder="1" applyAlignment="1">
      <alignment horizontal="right" vertical="center"/>
    </xf>
    <xf numFmtId="0" fontId="10" fillId="0" borderId="0" xfId="3" applyFont="1" applyBorder="1" applyAlignment="1" applyProtection="1">
      <alignment vertical="center"/>
    </xf>
    <xf numFmtId="0" fontId="2" fillId="0" borderId="0" xfId="0" applyFont="1"/>
    <xf numFmtId="0" fontId="17" fillId="0" borderId="10" xfId="0" applyFont="1" applyBorder="1"/>
    <xf numFmtId="0" fontId="4" fillId="0" borderId="13" xfId="0" applyFont="1" applyBorder="1"/>
    <xf numFmtId="0" fontId="17" fillId="0" borderId="40" xfId="0" applyFont="1" applyBorder="1"/>
    <xf numFmtId="0" fontId="17" fillId="3" borderId="22" xfId="0" applyFont="1" applyFill="1" applyBorder="1"/>
    <xf numFmtId="0" fontId="17" fillId="0" borderId="38" xfId="0" applyFont="1" applyBorder="1"/>
    <xf numFmtId="0" fontId="4" fillId="0" borderId="38" xfId="0" applyFont="1" applyBorder="1"/>
    <xf numFmtId="0" fontId="4" fillId="3" borderId="22" xfId="0" applyFont="1" applyFill="1" applyBorder="1"/>
    <xf numFmtId="0" fontId="4" fillId="0" borderId="40" xfId="0" applyFont="1" applyBorder="1"/>
    <xf numFmtId="0" fontId="4" fillId="3" borderId="41" xfId="0" applyFont="1" applyFill="1" applyBorder="1"/>
    <xf numFmtId="0" fontId="4" fillId="0" borderId="42" xfId="0" applyFont="1" applyBorder="1"/>
    <xf numFmtId="0" fontId="4" fillId="3" borderId="43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17" fillId="0" borderId="44" xfId="0" applyFont="1" applyBorder="1"/>
    <xf numFmtId="170" fontId="17" fillId="0" borderId="41" xfId="0" applyNumberFormat="1" applyFont="1" applyBorder="1"/>
    <xf numFmtId="0" fontId="17" fillId="0" borderId="45" xfId="0" applyFont="1" applyBorder="1"/>
    <xf numFmtId="0" fontId="17" fillId="0" borderId="41" xfId="0" applyFont="1" applyBorder="1"/>
    <xf numFmtId="0" fontId="5" fillId="0" borderId="41" xfId="0" applyFont="1" applyBorder="1"/>
    <xf numFmtId="9" fontId="5" fillId="0" borderId="41" xfId="0" applyNumberFormat="1" applyFont="1" applyBorder="1"/>
    <xf numFmtId="170" fontId="5" fillId="0" borderId="41" xfId="0" applyNumberFormat="1" applyFont="1" applyBorder="1"/>
    <xf numFmtId="0" fontId="17" fillId="0" borderId="22" xfId="0" applyFont="1" applyBorder="1"/>
    <xf numFmtId="0" fontId="17" fillId="0" borderId="23" xfId="0" applyFont="1" applyBorder="1"/>
    <xf numFmtId="170" fontId="5" fillId="0" borderId="25" xfId="0" applyNumberFormat="1" applyFont="1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9" fontId="4" fillId="0" borderId="38" xfId="2" applyFont="1" applyBorder="1" applyAlignment="1" applyProtection="1"/>
    <xf numFmtId="9" fontId="4" fillId="0" borderId="12" xfId="2" applyFont="1" applyBorder="1" applyAlignment="1" applyProtection="1">
      <alignment horizontal="center"/>
    </xf>
    <xf numFmtId="9" fontId="4" fillId="0" borderId="22" xfId="2" applyFont="1" applyBorder="1" applyAlignment="1" applyProtection="1"/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10" fontId="4" fillId="3" borderId="9" xfId="0" applyNumberFormat="1" applyFont="1" applyFill="1" applyBorder="1" applyAlignment="1">
      <alignment horizontal="center" vertical="center"/>
    </xf>
    <xf numFmtId="10" fontId="4" fillId="0" borderId="38" xfId="2" applyNumberFormat="1" applyFont="1" applyBorder="1" applyAlignment="1" applyProtection="1">
      <alignment horizontal="right"/>
    </xf>
    <xf numFmtId="10" fontId="4" fillId="0" borderId="12" xfId="2" applyNumberFormat="1" applyFont="1" applyBorder="1" applyAlignment="1" applyProtection="1">
      <alignment horizontal="right"/>
    </xf>
    <xf numFmtId="10" fontId="4" fillId="0" borderId="22" xfId="2" applyNumberFormat="1" applyFont="1" applyBorder="1" applyAlignment="1" applyProtection="1">
      <alignment horizontal="right"/>
    </xf>
    <xf numFmtId="0" fontId="4" fillId="0" borderId="38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10" fontId="4" fillId="3" borderId="22" xfId="0" applyNumberFormat="1" applyFont="1" applyFill="1" applyBorder="1" applyAlignment="1">
      <alignment horizontal="center" vertical="center"/>
    </xf>
    <xf numFmtId="10" fontId="4" fillId="0" borderId="22" xfId="0" applyNumberFormat="1" applyFont="1" applyBorder="1" applyAlignment="1">
      <alignment horizontal="center" vertical="center"/>
    </xf>
    <xf numFmtId="10" fontId="4" fillId="3" borderId="12" xfId="2" applyNumberFormat="1" applyFont="1" applyFill="1" applyBorder="1" applyAlignment="1" applyProtection="1">
      <alignment horizontal="center"/>
    </xf>
    <xf numFmtId="10" fontId="4" fillId="0" borderId="22" xfId="2" applyNumberFormat="1" applyFont="1" applyBorder="1" applyAlignment="1" applyProtection="1"/>
    <xf numFmtId="0" fontId="4" fillId="0" borderId="38" xfId="0" applyFont="1" applyBorder="1" applyAlignment="1">
      <alignment horizontal="right"/>
    </xf>
    <xf numFmtId="0" fontId="4" fillId="3" borderId="12" xfId="0" applyFont="1" applyFill="1" applyBorder="1" applyAlignment="1">
      <alignment horizontal="center"/>
    </xf>
    <xf numFmtId="0" fontId="4" fillId="0" borderId="22" xfId="0" applyFont="1" applyBorder="1"/>
    <xf numFmtId="0" fontId="4" fillId="0" borderId="39" xfId="0" applyFont="1" applyBorder="1" applyAlignment="1">
      <alignment horizontal="left" vertical="center"/>
    </xf>
    <xf numFmtId="10" fontId="4" fillId="3" borderId="29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10" fontId="4" fillId="0" borderId="50" xfId="0" applyNumberFormat="1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5" fillId="6" borderId="16" xfId="0" applyFont="1" applyFill="1" applyBorder="1" applyAlignment="1">
      <alignment vertical="center" wrapText="1"/>
    </xf>
    <xf numFmtId="0" fontId="4" fillId="6" borderId="17" xfId="0" applyFont="1" applyFill="1" applyBorder="1" applyAlignment="1">
      <alignment vertical="center"/>
    </xf>
    <xf numFmtId="10" fontId="5" fillId="6" borderId="30" xfId="0" applyNumberFormat="1" applyFont="1" applyFill="1" applyBorder="1" applyAlignment="1">
      <alignment horizontal="center" vertical="center" wrapText="1"/>
    </xf>
    <xf numFmtId="10" fontId="4" fillId="0" borderId="39" xfId="2" applyNumberFormat="1" applyFont="1" applyBorder="1" applyAlignment="1" applyProtection="1">
      <alignment horizontal="right"/>
    </xf>
    <xf numFmtId="10" fontId="4" fillId="0" borderId="15" xfId="2" applyNumberFormat="1" applyFont="1" applyBorder="1" applyAlignment="1" applyProtection="1">
      <alignment horizontal="right"/>
    </xf>
    <xf numFmtId="10" fontId="4" fillId="0" borderId="29" xfId="2" applyNumberFormat="1" applyFont="1" applyBorder="1" applyAlignment="1" applyProtection="1">
      <alignment horizontal="right"/>
    </xf>
    <xf numFmtId="0" fontId="17" fillId="0" borderId="38" xfId="0" applyFont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2" fontId="16" fillId="10" borderId="12" xfId="0" applyNumberFormat="1" applyFont="1" applyFill="1" applyBorder="1" applyAlignment="1">
      <alignment horizontal="right" vertical="center"/>
    </xf>
    <xf numFmtId="0" fontId="16" fillId="0" borderId="39" xfId="0" applyFont="1" applyBorder="1" applyAlignment="1">
      <alignment horizontal="center" vertical="center"/>
    </xf>
    <xf numFmtId="2" fontId="16" fillId="10" borderId="15" xfId="0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center"/>
    </xf>
    <xf numFmtId="0" fontId="1" fillId="0" borderId="52" xfId="0" applyFont="1" applyBorder="1"/>
    <xf numFmtId="0" fontId="20" fillId="0" borderId="52" xfId="0" applyFont="1" applyBorder="1" applyAlignment="1">
      <alignment horizontal="justify"/>
    </xf>
    <xf numFmtId="0" fontId="20" fillId="0" borderId="53" xfId="0" applyFont="1" applyBorder="1" applyAlignment="1">
      <alignment horizontal="justify"/>
    </xf>
    <xf numFmtId="0" fontId="3" fillId="0" borderId="3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38" xfId="0" applyFont="1" applyBorder="1"/>
    <xf numFmtId="0" fontId="5" fillId="0" borderId="12" xfId="0" applyFont="1" applyBorder="1"/>
    <xf numFmtId="0" fontId="5" fillId="0" borderId="22" xfId="0" applyFont="1" applyBorder="1"/>
    <xf numFmtId="0" fontId="4" fillId="0" borderId="12" xfId="0" applyFont="1" applyBorder="1"/>
    <xf numFmtId="171" fontId="16" fillId="0" borderId="22" xfId="1" applyNumberFormat="1" applyFont="1" applyBorder="1" applyAlignment="1" applyProtection="1">
      <alignment horizontal="center" vertical="center" wrapText="1"/>
    </xf>
    <xf numFmtId="172" fontId="4" fillId="0" borderId="22" xfId="0" applyNumberFormat="1" applyFont="1" applyBorder="1"/>
    <xf numFmtId="2" fontId="4" fillId="0" borderId="22" xfId="0" applyNumberFormat="1" applyFont="1" applyBorder="1"/>
    <xf numFmtId="172" fontId="4" fillId="3" borderId="22" xfId="0" applyNumberFormat="1" applyFont="1" applyFill="1" applyBorder="1"/>
    <xf numFmtId="173" fontId="4" fillId="3" borderId="22" xfId="0" applyNumberFormat="1" applyFont="1" applyFill="1" applyBorder="1"/>
    <xf numFmtId="0" fontId="4" fillId="0" borderId="39" xfId="0" applyFont="1" applyBorder="1"/>
    <xf numFmtId="0" fontId="4" fillId="0" borderId="15" xfId="0" applyFont="1" applyBorder="1"/>
    <xf numFmtId="172" fontId="4" fillId="0" borderId="29" xfId="0" applyNumberFormat="1" applyFont="1" applyBorder="1"/>
    <xf numFmtId="4" fontId="3" fillId="0" borderId="0" xfId="0" applyNumberFormat="1" applyFont="1" applyBorder="1" applyAlignment="1">
      <alignment horizontal="center" vertical="center"/>
    </xf>
    <xf numFmtId="10" fontId="2" fillId="3" borderId="30" xfId="2" applyNumberFormat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horizontal="center" vertical="center"/>
    </xf>
    <xf numFmtId="164" fontId="2" fillId="0" borderId="0" xfId="1" applyFont="1" applyFill="1" applyBorder="1" applyAlignment="1" applyProtection="1">
      <alignment vertical="center"/>
    </xf>
    <xf numFmtId="0" fontId="25" fillId="0" borderId="16" xfId="0" applyFont="1" applyBorder="1" applyAlignment="1">
      <alignment vertical="center"/>
    </xf>
    <xf numFmtId="164" fontId="1" fillId="11" borderId="5" xfId="1" applyFont="1" applyFill="1" applyBorder="1" applyAlignment="1" applyProtection="1">
      <alignment vertical="center"/>
    </xf>
    <xf numFmtId="169" fontId="1" fillId="12" borderId="12" xfId="1" applyNumberFormat="1" applyFont="1" applyFill="1" applyBorder="1" applyAlignment="1" applyProtection="1">
      <alignment horizontal="center" vertical="center"/>
    </xf>
    <xf numFmtId="164" fontId="1" fillId="0" borderId="14" xfId="1" applyFont="1" applyBorder="1" applyAlignment="1" applyProtection="1">
      <alignment vertical="center"/>
    </xf>
    <xf numFmtId="164" fontId="2" fillId="4" borderId="1" xfId="1" applyFont="1" applyFill="1" applyBorder="1" applyAlignment="1" applyProtection="1">
      <alignment horizontal="center" vertical="center"/>
    </xf>
    <xf numFmtId="164" fontId="1" fillId="0" borderId="12" xfId="1" applyFont="1" applyBorder="1" applyAlignment="1" applyProtection="1">
      <alignment horizontal="right" vertical="center"/>
    </xf>
    <xf numFmtId="164" fontId="1" fillId="0" borderId="35" xfId="1" applyFont="1" applyBorder="1" applyAlignment="1" applyProtection="1">
      <alignment vertical="center"/>
    </xf>
    <xf numFmtId="0" fontId="1" fillId="12" borderId="12" xfId="0" applyFont="1" applyFill="1" applyBorder="1" applyAlignment="1">
      <alignment vertical="center"/>
    </xf>
    <xf numFmtId="4" fontId="1" fillId="3" borderId="12" xfId="0" applyNumberFormat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164" fontId="26" fillId="0" borderId="0" xfId="1" applyFont="1" applyBorder="1" applyAlignment="1" applyProtection="1">
      <alignment vertical="center"/>
    </xf>
    <xf numFmtId="0" fontId="26" fillId="0" borderId="0" xfId="0" applyFont="1"/>
    <xf numFmtId="164" fontId="1" fillId="0" borderId="36" xfId="1" applyFont="1" applyBorder="1" applyAlignment="1" applyProtection="1">
      <alignment horizontal="right" vertical="center"/>
    </xf>
    <xf numFmtId="164" fontId="2" fillId="0" borderId="54" xfId="1" applyFont="1" applyBorder="1" applyAlignment="1" applyProtection="1">
      <alignment horizontal="center" vertical="center"/>
    </xf>
    <xf numFmtId="4" fontId="2" fillId="0" borderId="14" xfId="0" applyNumberFormat="1" applyFont="1" applyBorder="1" applyAlignment="1">
      <alignment vertical="center"/>
    </xf>
    <xf numFmtId="164" fontId="1" fillId="12" borderId="12" xfId="1" applyNumberFormat="1" applyFont="1" applyFill="1" applyBorder="1" applyAlignment="1" applyProtection="1">
      <alignment horizontal="center" vertical="center"/>
    </xf>
    <xf numFmtId="164" fontId="2" fillId="0" borderId="20" xfId="1" applyFont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6" fillId="2" borderId="5" xfId="1" applyFont="1" applyFill="1" applyBorder="1" applyAlignment="1" applyProtection="1">
      <alignment horizontal="center" vertical="center"/>
    </xf>
    <xf numFmtId="164" fontId="2" fillId="0" borderId="10" xfId="1" applyFont="1" applyBorder="1" applyAlignment="1" applyProtection="1">
      <alignment horizontal="left" vertical="center"/>
    </xf>
    <xf numFmtId="0" fontId="3" fillId="2" borderId="3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3" fillId="9" borderId="37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9" fontId="5" fillId="0" borderId="37" xfId="2" applyFont="1" applyBorder="1" applyAlignment="1" applyProtection="1">
      <alignment horizontal="center"/>
    </xf>
    <xf numFmtId="0" fontId="4" fillId="0" borderId="15" xfId="0" applyFont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54" name="_x0000_t202" hidden="1">
          <a:extLst>
            <a:ext uri="{FF2B5EF4-FFF2-40B4-BE49-F238E27FC236}">
              <a16:creationId xmlns:a16="http://schemas.microsoft.com/office/drawing/2014/main" xmlns="" id="{00000000-0008-0000-0000-0000E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52" name="_x0000_t202" hidden="1">
          <a:extLs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50" name="_x0000_t202" hidden="1">
          <a:extLs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48" name="_x0000_t202" hidden="1">
          <a:extLs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46" name="_x0000_t202" hidden="1">
          <a:extLs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44" name="_x0000_t202" hidden="1">
          <a:extLs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42" name="_x0000_t202" hidden="1">
          <a:extLst>
            <a:ext uri="{FF2B5EF4-FFF2-40B4-BE49-F238E27FC236}">
              <a16:creationId xmlns:a16="http://schemas.microsoft.com/office/drawing/2014/main" xmlns="" id="{00000000-0008-0000-0000-0000D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40" name="_x0000_t202" hidden="1">
          <a:extLst>
            <a:ext uri="{FF2B5EF4-FFF2-40B4-BE49-F238E27FC236}">
              <a16:creationId xmlns:a16="http://schemas.microsoft.com/office/drawing/2014/main" xmlns="" id="{00000000-0008-0000-0000-0000D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38" name="_x0000_t202" hidden="1">
          <a:extLst>
            <a:ext uri="{FF2B5EF4-FFF2-40B4-BE49-F238E27FC236}">
              <a16:creationId xmlns:a16="http://schemas.microsoft.com/office/drawing/2014/main" xmlns="" id="{00000000-0008-0000-0000-0000D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36" name="_x0000_t202" hidden="1">
          <a:extLs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34" name="_x0000_t202" hidden="1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32" name="_x0000_t202" hidden="1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30" name="_x0000_t202" hidden="1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28" name="_x0000_t202" hidden="1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26" name="_x0000_t202" hidden="1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24" name="_x0000_t202" hidden="1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22" name="_x0000_t202" hidden="1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20" name="_x0000_t202" hidden="1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18" name="_x0000_t202" hidden="1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16" name="_x0000_t202" hidden="1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14" name="_x0000_t202" hidden="1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12" name="_x0000_t202" hidden="1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10" name="_x0000_t202" hidden="1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08" name="_x0000_t202" hidden="1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06" name="_x0000_t202" hidden="1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04" name="_x0000_t202" hidden="1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02" name="_x0000_t202" hidden="1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00" name="_x0000_t202" hidden="1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98" name="_x0000_t202" hidden="1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96" name="_x0000_t202" hidden="1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94" name="_x0000_t202" hidden="1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92" name="_x0000_t202" hidden="1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90" name="_x0000_t202" hidden="1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88" name="_x0000_t202" hidden="1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86" name="_x0000_t202" hidden="1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84" name="_x0000_t202" hidden="1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82" name="_x0000_t202" hidden="1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80" name="_x0000_t202" hidden="1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78" name="_x0000_t202" hidden="1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76" name="_x0000_t202" hidden="1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74" name="_x0000_t202" hidden="1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72" name="_x0000_t202" hidden="1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70" name="_x0000_t202" hidden="1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68" name="_x0000_t202" hidden="1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66" name="_x0000_t202" hidden="1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64" name="_x0000_t202" hidden="1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62" name="_x0000_t202" hidden="1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60" name="_x0000_t202" hidden="1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58" name="_x0000_t202" hidden="1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56" name="_x0000_t202" hidden="1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54" name="_x0000_t202" hidden="1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52" name="_x0000_t202" hidden="1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50" name="_x0000_t202" hidden="1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48" name="_x0000_t202" hidden="1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46" name="_x0000_t202" hidden="1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44" name="_x0000_t202" hidden="1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42" name="_x0000_t202" hidden="1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40" name="_x0000_t202" hidden="1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38" name="_x0000_t202" hidden="1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36" name="_x0000_t202" hidden="1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34" name="_x0000_t202" hidden="1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32" name="_x0000_t202" hidden="1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30" name="_x0000_t202" hidden="1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28" name="_x0000_t202" hidden="1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26" name="_x0000_t202" hidden="1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24" name="_x0000_t202" hidden="1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22" name="_x0000_t202" hidden="1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20" name="_x0000_t202" hidden="1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18" name="_x0000_t202" hidden="1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16" name="_x0000_t202" hidden="1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14" name="_x0000_t202" hidden="1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12" name="_x0000_t202" hidden="1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10" name="_x0000_t202" hidden="1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08" name="_x0000_t202" hidden="1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06" name="_x0000_t202" hidden="1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04" name="_x0000_t202" hidden="1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02" name="_x0000_t202" hidden="1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00" name="_x0000_t202" hidden="1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98" name="_x0000_t202" hidden="1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96" name="_x0000_t202" hidden="1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94" name="_x0000_t202" hidden="1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92" name="_x0000_t202" hidden="1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90" name="_x0000_t202" hidden="1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88" name="_x0000_t202" hidden="1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86" name="_x0000_t202" hidden="1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84" name="_x0000_t202" hidden="1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82" name="_x0000_t202" hidden="1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80" name="_x0000_t202" hidden="1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78" name="_x0000_t202" hidden="1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76" name="_x0000_t202" hidden="1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74" name="_x0000_t202" hidden="1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72" name="_x0000_t202" hidden="1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70" name="_x0000_t202" hidden="1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68" name="_x0000_t202" hidden="1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66" name="_x0000_t202" hidden="1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64" name="_x0000_t202" hidden="1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62" name="_x0000_t202" hidden="1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60" name="_x0000_t202" hidden="1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58" name="_x0000_t202" hidden="1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56" name="_x0000_t202" hidden="1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54" name="_x0000_t202" hidden="1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52" name="_x0000_t202" hidden="1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50" name="_x0000_t202" hidden="1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48" name="_x0000_t202" hidden="1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46" name="_x0000_t202" hidden="1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44" name="_x0000_t202" hidden="1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42" name="_x0000_t202" hidden="1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40" name="_x0000_t202" hidden="1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38" name="_x0000_t202" hidden="1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36" name="_x0000_t202" hidden="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34" name="_x0000_t202" hidden="1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32" name="_x0000_t202" hidden="1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68" name="_x0000_t202" hidden="1">
          <a:extLs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67" name="_x0000_t202" hidden="1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66" name="_x0000_t202" hidden="1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65" name="_x0000_t202" hidden="1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64" name="_x0000_t202" hidden="1">
          <a:extLs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63" name="_x0000_t202" hidden="1">
          <a:extLs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62" name="_x0000_t202" hidden="1">
          <a:extLs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61" name="_x0000_t202" hidden="1">
          <a:extLst>
            <a:ext uri="{FF2B5EF4-FFF2-40B4-BE49-F238E27FC236}">
              <a16:creationId xmlns:a16="http://schemas.microsoft.com/office/drawing/2014/main" xmlns="" id="{00000000-0008-0000-0000-000051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60" name="_x0000_t202" hidden="1">
          <a:extLs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59" name="_x0000_t202" hidden="1">
          <a:extLs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58" name="_x0000_t202" hidden="1">
          <a:extLst>
            <a:ext uri="{FF2B5EF4-FFF2-40B4-BE49-F238E27FC236}">
              <a16:creationId xmlns:a16="http://schemas.microsoft.com/office/drawing/2014/main" xmlns="" id="{00000000-0008-0000-0000-00004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57" name="_x0000_t202" hidden="1">
          <a:extLs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56" name="_x0000_t202" hidden="1">
          <a:extLst>
            <a:ext uri="{FF2B5EF4-FFF2-40B4-BE49-F238E27FC236}">
              <a16:creationId xmlns:a16="http://schemas.microsoft.com/office/drawing/2014/main" xmlns="" id="{00000000-0008-0000-0000-00004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55" name="_x0000_t202" hidden="1">
          <a:extLst>
            <a:ext uri="{FF2B5EF4-FFF2-40B4-BE49-F238E27FC236}">
              <a16:creationId xmlns:a16="http://schemas.microsoft.com/office/drawing/2014/main" xmlns="" id="{00000000-0008-0000-0000-00004B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54" name="_x0000_t202" hidden="1">
          <a:extLs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53" name="_x0000_t202" hidden="1">
          <a:extLst>
            <a:ext uri="{FF2B5EF4-FFF2-40B4-BE49-F238E27FC236}">
              <a16:creationId xmlns:a16="http://schemas.microsoft.com/office/drawing/2014/main" xmlns="" id="{00000000-0008-0000-0000-000049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52" name="_x0000_t202" hidden="1">
          <a:extLs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51" name="_x0000_t202" hidden="1">
          <a:extLs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50" name="_x0000_t202" hidden="1">
          <a:extLs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49" name="_x0000_t202" hidden="1">
          <a:extLs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48" name="_x0000_t202" hidden="1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47" name="_x0000_t202" hidden="1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46" name="_x0000_t202" hidden="1">
          <a:extLs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45" name="_x0000_t202" hidden="1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44" name="_x0000_t202" hidden="1">
          <a:extLs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43" name="_x0000_t202" hidden="1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42" name="_x0000_t202" hidden="1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41" name="_x0000_t202" hidden="1">
          <a:extLs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40" name="_x0000_t202" hidden="1">
          <a:extLs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39" name="_x0000_t202" hidden="1">
          <a:extLs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38" name="_x0000_t202" hidden="1">
          <a:extLs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37" name="_x0000_t202" hidden="1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36" name="_x0000_t202" hidden="1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35" name="_x0000_t202" hidden="1">
          <a:extLs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34" name="_x0000_t202" hidden="1">
          <a:extLst>
            <a:ext uri="{FF2B5EF4-FFF2-40B4-BE49-F238E27FC236}">
              <a16:creationId xmlns:a16="http://schemas.microsoft.com/office/drawing/2014/main" xmlns="" id="{00000000-0008-0000-0000-00003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33" name="_x0000_t202" hidden="1">
          <a:extLst>
            <a:ext uri="{FF2B5EF4-FFF2-40B4-BE49-F238E27FC236}">
              <a16:creationId xmlns:a16="http://schemas.microsoft.com/office/drawing/2014/main" xmlns="" id="{00000000-0008-0000-0000-000035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32" name="_x0000_t202" hidden="1">
          <a:extLst>
            <a:ext uri="{FF2B5EF4-FFF2-40B4-BE49-F238E27FC236}">
              <a16:creationId xmlns:a16="http://schemas.microsoft.com/office/drawing/2014/main" xmlns="" id="{00000000-0008-0000-0000-00003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31" name="_x0000_t202" hidden="1">
          <a:extLst>
            <a:ext uri="{FF2B5EF4-FFF2-40B4-BE49-F238E27FC236}">
              <a16:creationId xmlns:a16="http://schemas.microsoft.com/office/drawing/2014/main" xmlns="" id="{00000000-0008-0000-0000-000033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30" name="_x0000_t202" hidden="1">
          <a:extLst>
            <a:ext uri="{FF2B5EF4-FFF2-40B4-BE49-F238E27FC236}">
              <a16:creationId xmlns:a16="http://schemas.microsoft.com/office/drawing/2014/main" xmlns="" id="{00000000-0008-0000-0000-00003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29" name="_x0000_t202" hidden="1">
          <a:extLst>
            <a:ext uri="{FF2B5EF4-FFF2-40B4-BE49-F238E27FC236}">
              <a16:creationId xmlns:a16="http://schemas.microsoft.com/office/drawing/2014/main" xmlns="" id="{00000000-0008-0000-0000-000031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28" name="_x0000_t202" hidden="1">
          <a:extLst>
            <a:ext uri="{FF2B5EF4-FFF2-40B4-BE49-F238E27FC236}">
              <a16:creationId xmlns:a16="http://schemas.microsoft.com/office/drawing/2014/main" xmlns="" id="{00000000-0008-0000-0000-00003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27" name="_x0000_t202" hidden="1">
          <a:extLst>
            <a:ext uri="{FF2B5EF4-FFF2-40B4-BE49-F238E27FC236}">
              <a16:creationId xmlns:a16="http://schemas.microsoft.com/office/drawing/2014/main" xmlns="" id="{00000000-0008-0000-0000-00002F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26" name="_x0000_t202" hidden="1">
          <a:extLst>
            <a:ext uri="{FF2B5EF4-FFF2-40B4-BE49-F238E27FC236}">
              <a16:creationId xmlns:a16="http://schemas.microsoft.com/office/drawing/2014/main" xmlns="" id="{00000000-0008-0000-0000-00002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25" name="_x0000_t202" hidden="1">
          <a:extLst>
            <a:ext uri="{FF2B5EF4-FFF2-40B4-BE49-F238E27FC236}">
              <a16:creationId xmlns:a16="http://schemas.microsoft.com/office/drawing/2014/main" xmlns="" id="{00000000-0008-0000-0000-00002D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24" name="_x0000_t202" hidden="1">
          <a:extLst>
            <a:ext uri="{FF2B5EF4-FFF2-40B4-BE49-F238E27FC236}">
              <a16:creationId xmlns:a16="http://schemas.microsoft.com/office/drawing/2014/main" xmlns="" id="{00000000-0008-0000-0000-00002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23" name="_x0000_t202" hidden="1">
          <a:extLst>
            <a:ext uri="{FF2B5EF4-FFF2-40B4-BE49-F238E27FC236}">
              <a16:creationId xmlns:a16="http://schemas.microsoft.com/office/drawing/2014/main" xmlns="" id="{00000000-0008-0000-0000-00002B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22" name="_x0000_t202" hidden="1">
          <a:extLst>
            <a:ext uri="{FF2B5EF4-FFF2-40B4-BE49-F238E27FC236}">
              <a16:creationId xmlns:a16="http://schemas.microsoft.com/office/drawing/2014/main" xmlns="" id="{00000000-0008-0000-0000-00002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21" name="_x0000_t202" hidden="1">
          <a:extLst>
            <a:ext uri="{FF2B5EF4-FFF2-40B4-BE49-F238E27FC236}">
              <a16:creationId xmlns:a16="http://schemas.microsoft.com/office/drawing/2014/main" xmlns="" id="{00000000-0008-0000-0000-000029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20" name="_x0000_t202" hidden="1">
          <a:extLst>
            <a:ext uri="{FF2B5EF4-FFF2-40B4-BE49-F238E27FC236}">
              <a16:creationId xmlns:a16="http://schemas.microsoft.com/office/drawing/2014/main" xmlns="" id="{00000000-0008-0000-0000-00002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19" name="_x0000_t202" hidden="1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18" name="_x0000_t202" hidden="1">
          <a:extLst>
            <a:ext uri="{FF2B5EF4-FFF2-40B4-BE49-F238E27FC236}">
              <a16:creationId xmlns:a16="http://schemas.microsoft.com/office/drawing/2014/main" xmlns="" id="{00000000-0008-0000-0000-00002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17" name="_x0000_t202" hidden="1">
          <a:extLst>
            <a:ext uri="{FF2B5EF4-FFF2-40B4-BE49-F238E27FC236}">
              <a16:creationId xmlns:a16="http://schemas.microsoft.com/office/drawing/2014/main" xmlns="" id="{00000000-0008-0000-0000-000025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16" name="_x0000_t202" hidden="1">
          <a:extLs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15" name="_x0000_t202" hidden="1">
          <a:extLst>
            <a:ext uri="{FF2B5EF4-FFF2-40B4-BE49-F238E27FC236}">
              <a16:creationId xmlns:a16="http://schemas.microsoft.com/office/drawing/2014/main" xmlns="" id="{00000000-0008-0000-0000-000023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14" name="_x0000_t202" hidden="1">
          <a:extLst>
            <a:ext uri="{FF2B5EF4-FFF2-40B4-BE49-F238E27FC236}">
              <a16:creationId xmlns:a16="http://schemas.microsoft.com/office/drawing/2014/main" xmlns="" id="{00000000-0008-0000-0000-00002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13" name="_x0000_t202" hidden="1">
          <a:extLs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12" name="_x0000_t202" hidden="1">
          <a:extLst>
            <a:ext uri="{FF2B5EF4-FFF2-40B4-BE49-F238E27FC236}">
              <a16:creationId xmlns:a16="http://schemas.microsoft.com/office/drawing/2014/main" xmlns="" id="{00000000-0008-0000-0000-00002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11" name="_x0000_t202" hidden="1">
          <a:extLst>
            <a:ext uri="{FF2B5EF4-FFF2-40B4-BE49-F238E27FC236}">
              <a16:creationId xmlns:a16="http://schemas.microsoft.com/office/drawing/2014/main" xmlns="" id="{00000000-0008-0000-0000-00001F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10" name="_x0000_t202" hidden="1">
          <a:extLst>
            <a:ext uri="{FF2B5EF4-FFF2-40B4-BE49-F238E27FC236}">
              <a16:creationId xmlns:a16="http://schemas.microsoft.com/office/drawing/2014/main" xmlns="" id="{00000000-0008-0000-0000-00001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09" name="_x0000_t202" hidden="1">
          <a:extLs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08" name="_x0000_t202" hidden="1">
          <a:extLs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07" name="_x0000_t202" hidden="1">
          <a:extLs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06" name="_x0000_t202" hidden="1">
          <a:extLs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05" name="_x0000_t202" hidden="1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04" name="_x0000_t202" hidden="1">
          <a:extLs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03" name="_x0000_t202" hidden="1">
          <a:extLs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02" name="_x0000_t202" hidden="1">
          <a:extLs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01" name="_x0000_t202" hidden="1">
          <a:extLs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00" name="_x0000_t202" hidden="1">
          <a:extLst>
            <a:ext uri="{FF2B5EF4-FFF2-40B4-BE49-F238E27FC236}">
              <a16:creationId xmlns:a16="http://schemas.microsoft.com/office/drawing/2014/main" xmlns="" id="{00000000-0008-0000-0000-00001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99" name="_x0000_t202" hidden="1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98" name="_x0000_t202" hidden="1">
          <a:extLst>
            <a:ext uri="{FF2B5EF4-FFF2-40B4-BE49-F238E27FC236}">
              <a16:creationId xmlns:a16="http://schemas.microsoft.com/office/drawing/2014/main" xmlns="" id="{00000000-0008-0000-0000-00001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97" name="_x0000_t202" hidden="1">
          <a:extLst>
            <a:ext uri="{FF2B5EF4-FFF2-40B4-BE49-F238E27FC236}">
              <a16:creationId xmlns:a16="http://schemas.microsoft.com/office/drawing/2014/main" xmlns="" id="{00000000-0008-0000-0000-000011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96" name="_x0000_t202" hidden="1">
          <a:extLst>
            <a:ext uri="{FF2B5EF4-FFF2-40B4-BE49-F238E27FC236}">
              <a16:creationId xmlns:a16="http://schemas.microsoft.com/office/drawing/2014/main" xmlns="" id="{00000000-0008-0000-0000-00001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95" name="_x0000_t202" hidden="1">
          <a:extLst>
            <a:ext uri="{FF2B5EF4-FFF2-40B4-BE49-F238E27FC236}">
              <a16:creationId xmlns:a16="http://schemas.microsoft.com/office/drawing/2014/main" xmlns="" id="{00000000-0008-0000-0000-00000F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94" name="_x0000_t202" hidden="1">
          <a:extLst>
            <a:ext uri="{FF2B5EF4-FFF2-40B4-BE49-F238E27FC236}">
              <a16:creationId xmlns:a16="http://schemas.microsoft.com/office/drawing/2014/main" xmlns="" id="{00000000-0008-0000-0000-00000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93" name="_x0000_t202" hidden="1">
          <a:extLst>
            <a:ext uri="{FF2B5EF4-FFF2-40B4-BE49-F238E27FC236}">
              <a16:creationId xmlns:a16="http://schemas.microsoft.com/office/drawing/2014/main" xmlns="" id="{00000000-0008-0000-0000-00000D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92" name="_x0000_t202" hidden="1">
          <a:extLs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91" name="_x0000_t202" hidden="1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90" name="_x0000_t202" hidden="1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89" name="_x0000_t202" hidden="1">
          <a:extLs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88" name="_x0000_t202" hidden="1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87" name="_x0000_t202" hidden="1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86" name="_x0000_t202" hidden="1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85" name="_x0000_t202" hidden="1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84" name="_x0000_t202" hidden="1">
          <a:extLs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83" name="_x0000_t202" hidden="1">
          <a:extLs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82" name="_x0000_t202" hidden="1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81" name="_x0000_t202" hidden="1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80" name="_x0000_t202" hidden="1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79" name="_x0000_t202" hidden="1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78" name="_x0000_t202" hidden="1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77" name="_x0000_t202" hidden="1">
          <a:extLs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76" name="_x0000_t202" hidden="1">
          <a:extLs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75" name="_x0000_t202" hidden="1">
          <a:extLst>
            <a:ext uri="{FF2B5EF4-FFF2-40B4-BE49-F238E27FC236}">
              <a16:creationId xmlns:a16="http://schemas.microsoft.com/office/drawing/2014/main" xmlns="" id="{00000000-0008-0000-0000-0000F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74" name="_x0000_t202" hidden="1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73" name="_x0000_t202" hidden="1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72" name="_x0000_t202" hidden="1">
          <a:extLs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71" name="_x0000_t202" hidden="1">
          <a:extLs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70" name="_x0000_t202" hidden="1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69" name="_x0000_t202" hidden="1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68" name="_x0000_t202" hidden="1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67" name="_x0000_t202" hidden="1">
          <a:extLs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66" name="_x0000_t202" hidden="1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65" name="_x0000_t202" hidden="1">
          <a:extLs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64" name="_x0000_t202" hidden="1">
          <a:extLs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63" name="_x0000_t202" hidden="1">
          <a:extLs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62" name="_x0000_t202" hidden="1">
          <a:extLs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61" name="_x0000_t202" hidden="1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60" name="_x0000_t202" hidden="1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59" name="_x0000_t202" hidden="1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58" name="_x0000_t202" hidden="1">
          <a:extLst>
            <a:ext uri="{FF2B5EF4-FFF2-40B4-BE49-F238E27FC236}">
              <a16:creationId xmlns:a16="http://schemas.microsoft.com/office/drawing/2014/main" xmlns="" id="{00000000-0008-0000-0000-0000E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57" name="_x0000_t202" hidden="1">
          <a:extLs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56" name="_x0000_t202" hidden="1">
          <a:extLst>
            <a:ext uri="{FF2B5EF4-FFF2-40B4-BE49-F238E27FC236}">
              <a16:creationId xmlns:a16="http://schemas.microsoft.com/office/drawing/2014/main" xmlns="" id="{00000000-0008-0000-0000-0000E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55" name="_x0000_t202" hidden="1">
          <a:extLst>
            <a:ext uri="{FF2B5EF4-FFF2-40B4-BE49-F238E27FC236}">
              <a16:creationId xmlns:a16="http://schemas.microsoft.com/office/drawing/2014/main" xmlns="" id="{00000000-0008-0000-0000-0000E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69" name="_x0000_t202" hidden="1">
          <a:extLs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70" name="_x0000_t202" hidden="1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71" name="_x0000_t202" hidden="1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72" name="_x0000_t202" hidden="1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73" name="_x0000_t202" hidden="1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74" name="_x0000_t202" hidden="1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75" name="_x0000_t202" hidden="1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21" name="_x0000_t202" hidden="1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23" name="_x0000_t202" hidden="1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25" name="_x0000_t202" hidden="1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27" name="_x0000_t202" hidden="1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29" name="_x0000_t202" hidden="1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31" name="_x0000_t202" hidden="1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33" name="_x0000_t202" hidden="1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35" name="_x0000_t202" hidden="1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37" name="_x0000_t202" hidden="1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39" name="_x0000_t202" hidden="1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41" name="_x0000_t202" hidden="1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43" name="_x0000_t202" hidden="1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45" name="_x0000_t202" hidden="1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47" name="_x0000_t202" hidden="1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49" name="_x0000_t202" hidden="1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51" name="_x0000_t202" hidden="1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53" name="_x0000_t202" hidden="1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55" name="_x0000_t202" hidden="1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57" name="_x0000_t202" hidden="1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59" name="_x0000_t202" hidden="1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61" name="_x0000_t202" hidden="1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63" name="_x0000_t202" hidden="1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65" name="_x0000_t202" hidden="1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67" name="_x0000_t202" hidden="1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69" name="_x0000_t202" hidden="1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71" name="_x0000_t202" hidden="1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73" name="_x0000_t202" hidden="1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75" name="_x0000_t202" hidden="1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77" name="_x0000_t202" hidden="1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79" name="_x0000_t202" hidden="1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81" name="_x0000_t202" hidden="1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83" name="_x0000_t202" hidden="1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85" name="_x0000_t202" hidden="1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87" name="_x0000_t202" hidden="1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89" name="_x0000_t202" hidden="1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91" name="_x0000_t202" hidden="1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93" name="_x0000_t202" hidden="1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95" name="_x0000_t202" hidden="1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97" name="_x0000_t202" hidden="1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99" name="_x0000_t202" hidden="1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01" name="_x0000_t202" hidden="1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03" name="_x0000_t202" hidden="1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05" name="_x0000_t202" hidden="1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07" name="_x0000_t202" hidden="1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09" name="_x0000_t202" hidden="1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11" name="_x0000_t202" hidden="1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13" name="_x0000_t202" hidden="1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15" name="_x0000_t202" hidden="1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17" name="_x0000_t202" hidden="1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19" name="_x0000_t202" hidden="1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21" name="_x0000_t202" hidden="1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23" name="_x0000_t202" hidden="1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25" name="_x0000_t202" hidden="1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27" name="_x0000_t202" hidden="1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29" name="_x0000_t202" hidden="1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31" name="_x0000_t202" hidden="1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33" name="_x0000_t202" hidden="1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35" name="_x0000_t202" hidden="1">
          <a:extLs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37" name="_x0000_t202" hidden="1">
          <a:extLst>
            <a:ext uri="{FF2B5EF4-FFF2-40B4-BE49-F238E27FC236}">
              <a16:creationId xmlns:a16="http://schemas.microsoft.com/office/drawing/2014/main" xmlns="" id="{00000000-0008-0000-0000-0000D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39" name="_x0000_t202" hidden="1">
          <a:extLst>
            <a:ext uri="{FF2B5EF4-FFF2-40B4-BE49-F238E27FC236}">
              <a16:creationId xmlns:a16="http://schemas.microsoft.com/office/drawing/2014/main" xmlns="" id="{00000000-0008-0000-0000-0000D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41" name="_x0000_t202" hidden="1">
          <a:extLst>
            <a:ext uri="{FF2B5EF4-FFF2-40B4-BE49-F238E27FC236}">
              <a16:creationId xmlns:a16="http://schemas.microsoft.com/office/drawing/2014/main" xmlns="" id="{00000000-0008-0000-0000-0000D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43" name="_x0000_t202" hidden="1">
          <a:extLst>
            <a:ext uri="{FF2B5EF4-FFF2-40B4-BE49-F238E27FC236}">
              <a16:creationId xmlns:a16="http://schemas.microsoft.com/office/drawing/2014/main" xmlns="" id="{00000000-0008-0000-0000-0000D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45" name="_x0000_t202" hidden="1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47" name="_x0000_t202" hidden="1">
          <a:extLs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49" name="_x0000_t202" hidden="1">
          <a:extLs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51" name="_x0000_t202" hidden="1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253" name="_x0000_t202" hidden="1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24" name="_x0000_t202" hidden="1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25" name="_x0000_t202" hidden="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27" name="_x0000_t202" hidden="1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29" name="_x0000_t202" hidden="1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31" name="_x0000_t202" hidden="1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33" name="_x0000_t202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35" name="_x0000_t202" hidden="1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37" name="_x0000_t202" hidden="1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39" name="_x0000_t202" hidden="1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41" name="_x0000_t202" hidden="1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43" name="_x0000_t202" hidden="1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45" name="_x0000_t202" hidden="1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47" name="_x0000_t202" hidden="1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49" name="_x0000_t202" hidden="1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51" name="_x0000_t202" hidden="1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53" name="_x0000_t202" hidden="1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55" name="_x0000_t202" hidden="1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57" name="_x0000_t202" hidden="1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59" name="_x0000_t202" hidden="1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61" name="_x0000_t202" hidden="1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63" name="_x0000_t202" hidden="1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65" name="_x0000_t202" hidden="1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67" name="_x0000_t202" hidden="1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69" name="_x0000_t202" hidden="1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71" name="_x0000_t202" hidden="1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73" name="_x0000_t202" hidden="1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75" name="_x0000_t202" hidden="1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77" name="_x0000_t202" hidden="1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79" name="_x0000_t202" hidden="1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81" name="_x0000_t202" hidden="1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83" name="_x0000_t202" hidden="1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85" name="_x0000_t202" hidden="1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87" name="_x0000_t202" hidden="1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89" name="_x0000_t202" hidden="1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91" name="_x0000_t202" hidden="1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93" name="_x0000_t202" hidden="1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95" name="_x0000_t202" hidden="1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97" name="_x0000_t202" hidden="1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099" name="_x0000_t202" hidden="1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01" name="_x0000_t202" hidden="1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03" name="_x0000_t202" hidden="1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05" name="_x0000_t202" hidden="1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07" name="_x0000_t202" hidden="1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09" name="_x0000_t202" hidden="1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11" name="_x0000_t202" hidden="1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13" name="_x0000_t202" hidden="1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15" name="_x0000_t202" hidden="1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17" name="_x0000_t202" hidden="1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119" name="_x0000_t202" hidden="1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76" name="_x0000_t202" hidden="1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77" name="_x0000_t202" hidden="1">
          <a:extLst>
            <a:ext uri="{FF2B5EF4-FFF2-40B4-BE49-F238E27FC236}">
              <a16:creationId xmlns:a16="http://schemas.microsoft.com/office/drawing/2014/main" xmlns="" id="{00000000-0008-0000-0000-000061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78" name="_x0000_t202" hidden="1">
          <a:extLs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79" name="_x0000_t202" hidden="1">
          <a:extLs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80" name="_x0000_t202" hidden="1">
          <a:extLst>
            <a:ext uri="{FF2B5EF4-FFF2-40B4-BE49-F238E27FC236}">
              <a16:creationId xmlns:a16="http://schemas.microsoft.com/office/drawing/2014/main" xmlns="" id="{00000000-0008-0000-0000-00006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81" name="_x0000_t202" hidden="1">
          <a:extLst>
            <a:ext uri="{FF2B5EF4-FFF2-40B4-BE49-F238E27FC236}">
              <a16:creationId xmlns:a16="http://schemas.microsoft.com/office/drawing/2014/main" xmlns="" id="{00000000-0008-0000-0000-000065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82" name="_x0000_t202" hidden="1">
          <a:extLst>
            <a:ext uri="{FF2B5EF4-FFF2-40B4-BE49-F238E27FC236}">
              <a16:creationId xmlns:a16="http://schemas.microsoft.com/office/drawing/2014/main" xmlns="" id="{00000000-0008-0000-0000-00006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83" name="_x0000_t202" hidden="1">
          <a:extLst>
            <a:ext uri="{FF2B5EF4-FFF2-40B4-BE49-F238E27FC236}">
              <a16:creationId xmlns:a16="http://schemas.microsoft.com/office/drawing/2014/main" xmlns="" id="{00000000-0008-0000-0000-000067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84" name="_x0000_t202" hidden="1">
          <a:extLst>
            <a:ext uri="{FF2B5EF4-FFF2-40B4-BE49-F238E27FC236}">
              <a16:creationId xmlns:a16="http://schemas.microsoft.com/office/drawing/2014/main" xmlns="" id="{00000000-0008-0000-0000-00006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85" name="_x0000_t202" hidden="1">
          <a:extLst>
            <a:ext uri="{FF2B5EF4-FFF2-40B4-BE49-F238E27FC236}">
              <a16:creationId xmlns:a16="http://schemas.microsoft.com/office/drawing/2014/main" xmlns="" id="{00000000-0008-0000-0000-000069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86" name="_x0000_t202" hidden="1">
          <a:extLst>
            <a:ext uri="{FF2B5EF4-FFF2-40B4-BE49-F238E27FC236}">
              <a16:creationId xmlns:a16="http://schemas.microsoft.com/office/drawing/2014/main" xmlns="" id="{00000000-0008-0000-0000-00006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87" name="_x0000_t202" hidden="1">
          <a:extLst>
            <a:ext uri="{FF2B5EF4-FFF2-40B4-BE49-F238E27FC236}">
              <a16:creationId xmlns:a16="http://schemas.microsoft.com/office/drawing/2014/main" xmlns="" id="{00000000-0008-0000-0000-00006B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88" name="_x0000_t202" hidden="1">
          <a:extLst>
            <a:ext uri="{FF2B5EF4-FFF2-40B4-BE49-F238E27FC236}">
              <a16:creationId xmlns:a16="http://schemas.microsoft.com/office/drawing/2014/main" xmlns="" id="{00000000-0008-0000-0000-00006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89" name="_x0000_t202" hidden="1">
          <a:extLst>
            <a:ext uri="{FF2B5EF4-FFF2-40B4-BE49-F238E27FC236}">
              <a16:creationId xmlns:a16="http://schemas.microsoft.com/office/drawing/2014/main" xmlns="" id="{00000000-0008-0000-0000-00006D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90" name="_x0000_t202" hidden="1">
          <a:extLs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91" name="_x0000_t202" hidden="1">
          <a:extLs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92" name="_x0000_t202" hidden="1">
          <a:extLst>
            <a:ext uri="{FF2B5EF4-FFF2-40B4-BE49-F238E27FC236}">
              <a16:creationId xmlns:a16="http://schemas.microsoft.com/office/drawing/2014/main" xmlns="" id="{00000000-0008-0000-0000-00007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93" name="_x0000_t202" hidden="1">
          <a:extLs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94" name="_x0000_t202" hidden="1">
          <a:extLs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95" name="_x0000_t202" hidden="1">
          <a:extLs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96" name="_x0000_t202" hidden="1">
          <a:extLs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97" name="_x0000_t202" hidden="1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98" name="_x0000_t202" hidden="1">
          <a:extLs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399" name="_x0000_t202" hidden="1">
          <a:extLs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00" name="_x0000_t202" hidden="1">
          <a:extLs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01" name="_x0000_t202" hidden="1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02" name="_x0000_t202" hidden="1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03" name="_x0000_t202" hidden="1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04" name="_x0000_t202" hidden="1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05" name="_x0000_t202" hidden="1">
          <a:extLst>
            <a:ext uri="{FF2B5EF4-FFF2-40B4-BE49-F238E27FC236}">
              <a16:creationId xmlns:a16="http://schemas.microsoft.com/office/drawing/2014/main" xmlns="" id="{00000000-0008-0000-0000-00007D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06" name="_x0000_t202" hidden="1">
          <a:extLst>
            <a:ext uri="{FF2B5EF4-FFF2-40B4-BE49-F238E27FC236}">
              <a16:creationId xmlns:a16="http://schemas.microsoft.com/office/drawing/2014/main" xmlns="" id="{00000000-0008-0000-0000-00007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07" name="_x0000_t202" hidden="1">
          <a:extLs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08" name="_x0000_t202" hidden="1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09" name="_x0000_t202" hidden="1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10" name="_x0000_t202" hidden="1">
          <a:extLs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11" name="_x0000_t202" hidden="1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12" name="_x0000_t202" hidden="1">
          <a:extLs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13" name="_x0000_t202" hidden="1">
          <a:extLs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14" name="_x0000_t202" hidden="1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15" name="_x0000_t202" hidden="1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16" name="_x0000_t202" hidden="1">
          <a:extLs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17" name="_x0000_t202" hidden="1">
          <a:extLs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18" name="_x0000_t202" hidden="1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19" name="_x0000_t202" hidden="1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20" name="_x0000_t202" hidden="1">
          <a:extLst>
            <a:ext uri="{FF2B5EF4-FFF2-40B4-BE49-F238E27FC236}">
              <a16:creationId xmlns:a16="http://schemas.microsoft.com/office/drawing/2014/main" xmlns="" id="{00000000-0008-0000-0000-00008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21" name="_x0000_t202" hidden="1">
          <a:extLst>
            <a:ext uri="{FF2B5EF4-FFF2-40B4-BE49-F238E27FC236}">
              <a16:creationId xmlns:a16="http://schemas.microsoft.com/office/drawing/2014/main" xmlns="" id="{00000000-0008-0000-0000-00008D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22" name="_x0000_t202" hidden="1">
          <a:extLs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23" name="_x0000_t202" hidden="1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24" name="_x0000_t202" hidden="1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25" name="_x0000_t202" hidden="1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26" name="_x0000_t202" hidden="1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27" name="_x0000_t202" hidden="1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28" name="_x0000_t202" hidden="1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29" name="_x0000_t202" hidden="1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30" name="_x0000_t202" hidden="1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31" name="_x0000_t202" hidden="1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32" name="_x0000_t202" hidden="1">
          <a:extLs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33" name="_x0000_t202" hidden="1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34" name="_x0000_t202" hidden="1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35" name="_x0000_t202" hidden="1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36" name="_x0000_t202" hidden="1">
          <a:extLs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37" name="_x0000_t202" hidden="1">
          <a:extLs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38" name="_x0000_t202" hidden="1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39" name="_x0000_t202" hidden="1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40" name="_x0000_t202" hidden="1">
          <a:extLs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41" name="_x0000_t202" hidden="1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42" name="_x0000_t202" hidden="1">
          <a:extLs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43" name="_x0000_t202" hidden="1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44" name="_x0000_t202" hidden="1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45" name="_x0000_t202" hidden="1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46" name="_x0000_t202" hidden="1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47" name="_x0000_t202" hidden="1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48" name="_x0000_t202" hidden="1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49" name="_x0000_t202" hidden="1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50" name="_x0000_t202" hidden="1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51" name="_x0000_t202" hidden="1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52" name="_x0000_t202" hidden="1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53" name="_x0000_t202" hidden="1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54" name="AutoShape 344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55" name="AutoShape 343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56" name="AutoShape 342">
          <a:extLs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57" name="AutoShape 341">
          <a:extLst>
            <a:ext uri="{FF2B5EF4-FFF2-40B4-BE49-F238E27FC236}">
              <a16:creationId xmlns:a16="http://schemas.microsoft.com/office/drawing/2014/main" xmlns="" id="{00000000-0008-0000-0000-0000B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58" name="AutoShape 340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59" name="AutoShape 339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60" name="AutoShape 338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61" name="AutoShape 337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62" name="AutoShape 336">
          <a:extLst>
            <a:ext uri="{FF2B5EF4-FFF2-40B4-BE49-F238E27FC236}">
              <a16:creationId xmlns:a16="http://schemas.microsoft.com/office/drawing/2014/main" xmlns="" id="{00000000-0008-0000-0000-0000B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63" name="AutoShape 335">
          <a:extLst>
            <a:ext uri="{FF2B5EF4-FFF2-40B4-BE49-F238E27FC236}">
              <a16:creationId xmlns:a16="http://schemas.microsoft.com/office/drawing/2014/main" xmlns="" id="{00000000-0008-0000-0000-0000B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64" name="AutoShape 334">
          <a:extLs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65" name="AutoShape 333">
          <a:extLs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66" name="AutoShape 332">
          <a:extLs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67" name="AutoShape 331">
          <a:extLs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68" name="AutoShape 330">
          <a:extLs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69" name="AutoShape 329">
          <a:extLs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70" name="AutoShape 328">
          <a:extLst>
            <a:ext uri="{FF2B5EF4-FFF2-40B4-BE49-F238E27FC236}">
              <a16:creationId xmlns:a16="http://schemas.microsoft.com/office/drawing/2014/main" xmlns="" id="{00000000-0008-0000-0000-0000B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71" name="AutoShape 327">
          <a:extLst>
            <a:ext uri="{FF2B5EF4-FFF2-40B4-BE49-F238E27FC236}">
              <a16:creationId xmlns:a16="http://schemas.microsoft.com/office/drawing/2014/main" xmlns="" id="{00000000-0008-0000-0000-0000B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72" name="AutoShape 326">
          <a:extLst>
            <a:ext uri="{FF2B5EF4-FFF2-40B4-BE49-F238E27FC236}">
              <a16:creationId xmlns:a16="http://schemas.microsoft.com/office/drawing/2014/main" xmlns="" id="{00000000-0008-0000-0000-0000C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73" name="AutoShape 325">
          <a:extLst>
            <a:ext uri="{FF2B5EF4-FFF2-40B4-BE49-F238E27FC236}">
              <a16:creationId xmlns:a16="http://schemas.microsoft.com/office/drawing/2014/main" xmlns="" id="{00000000-0008-0000-0000-0000C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74" name="AutoShape 324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75" name="AutoShape 323">
          <a:extLst>
            <a:ext uri="{FF2B5EF4-FFF2-40B4-BE49-F238E27FC236}">
              <a16:creationId xmlns:a16="http://schemas.microsoft.com/office/drawing/2014/main" xmlns="" id="{00000000-0008-0000-0000-0000C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76" name="AutoShape 322">
          <a:extLst>
            <a:ext uri="{FF2B5EF4-FFF2-40B4-BE49-F238E27FC236}">
              <a16:creationId xmlns:a16="http://schemas.microsoft.com/office/drawing/2014/main" xmlns="" id="{00000000-0008-0000-0000-0000C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77" name="AutoShape 321">
          <a:extLst>
            <a:ext uri="{FF2B5EF4-FFF2-40B4-BE49-F238E27FC236}">
              <a16:creationId xmlns:a16="http://schemas.microsoft.com/office/drawing/2014/main" xmlns="" id="{00000000-0008-0000-0000-0000C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78" name="AutoShape 320">
          <a:extLst>
            <a:ext uri="{FF2B5EF4-FFF2-40B4-BE49-F238E27FC236}">
              <a16:creationId xmlns:a16="http://schemas.microsoft.com/office/drawing/2014/main" xmlns="" id="{00000000-0008-0000-0000-0000C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79" name="AutoShape 319">
          <a:extLst>
            <a:ext uri="{FF2B5EF4-FFF2-40B4-BE49-F238E27FC236}">
              <a16:creationId xmlns:a16="http://schemas.microsoft.com/office/drawing/2014/main" xmlns="" id="{00000000-0008-0000-0000-0000C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80" name="AutoShape 318">
          <a:extLst>
            <a:ext uri="{FF2B5EF4-FFF2-40B4-BE49-F238E27FC236}">
              <a16:creationId xmlns:a16="http://schemas.microsoft.com/office/drawing/2014/main" xmlns="" id="{00000000-0008-0000-0000-0000C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81" name="AutoShape 317">
          <a:extLst>
            <a:ext uri="{FF2B5EF4-FFF2-40B4-BE49-F238E27FC236}">
              <a16:creationId xmlns:a16="http://schemas.microsoft.com/office/drawing/2014/main" xmlns="" id="{00000000-0008-0000-0000-0000C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82" name="AutoShape 316">
          <a:extLst>
            <a:ext uri="{FF2B5EF4-FFF2-40B4-BE49-F238E27FC236}">
              <a16:creationId xmlns:a16="http://schemas.microsoft.com/office/drawing/2014/main" xmlns="" id="{00000000-0008-0000-0000-0000C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83" name="AutoShape 315">
          <a:extLst>
            <a:ext uri="{FF2B5EF4-FFF2-40B4-BE49-F238E27FC236}">
              <a16:creationId xmlns:a16="http://schemas.microsoft.com/office/drawing/2014/main" xmlns="" id="{00000000-0008-0000-0000-0000C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84" name="AutoShape 314">
          <a:extLst>
            <a:ext uri="{FF2B5EF4-FFF2-40B4-BE49-F238E27FC236}">
              <a16:creationId xmlns:a16="http://schemas.microsoft.com/office/drawing/2014/main" xmlns="" id="{00000000-0008-0000-0000-0000C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85" name="AutoShape 313">
          <a:extLst>
            <a:ext uri="{FF2B5EF4-FFF2-40B4-BE49-F238E27FC236}">
              <a16:creationId xmlns:a16="http://schemas.microsoft.com/office/drawing/2014/main" xmlns="" id="{00000000-0008-0000-0000-0000C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86" name="AutoShape 312">
          <a:extLst>
            <a:ext uri="{FF2B5EF4-FFF2-40B4-BE49-F238E27FC236}">
              <a16:creationId xmlns:a16="http://schemas.microsoft.com/office/drawing/2014/main" xmlns="" id="{00000000-0008-0000-0000-0000C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87" name="AutoShape 311">
          <a:extLst>
            <a:ext uri="{FF2B5EF4-FFF2-40B4-BE49-F238E27FC236}">
              <a16:creationId xmlns:a16="http://schemas.microsoft.com/office/drawing/2014/main" xmlns="" id="{00000000-0008-0000-0000-0000C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88" name="AutoShape 310">
          <a:extLst>
            <a:ext uri="{FF2B5EF4-FFF2-40B4-BE49-F238E27FC236}">
              <a16:creationId xmlns:a16="http://schemas.microsoft.com/office/drawing/2014/main" xmlns="" id="{00000000-0008-0000-0000-0000D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89" name="AutoShape 309">
          <a:extLst>
            <a:ext uri="{FF2B5EF4-FFF2-40B4-BE49-F238E27FC236}">
              <a16:creationId xmlns:a16="http://schemas.microsoft.com/office/drawing/2014/main" xmlns="" id="{00000000-0008-0000-0000-0000D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90" name="AutoShape 308">
          <a:extLst>
            <a:ext uri="{FF2B5EF4-FFF2-40B4-BE49-F238E27FC236}">
              <a16:creationId xmlns:a16="http://schemas.microsoft.com/office/drawing/2014/main" xmlns="" id="{00000000-0008-0000-0000-0000D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91" name="AutoShape 307">
          <a:extLst>
            <a:ext uri="{FF2B5EF4-FFF2-40B4-BE49-F238E27FC236}">
              <a16:creationId xmlns:a16="http://schemas.microsoft.com/office/drawing/2014/main" xmlns="" id="{00000000-0008-0000-0000-0000D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92" name="AutoShape 306">
          <a:extLst>
            <a:ext uri="{FF2B5EF4-FFF2-40B4-BE49-F238E27FC236}">
              <a16:creationId xmlns:a16="http://schemas.microsoft.com/office/drawing/2014/main" xmlns="" id="{00000000-0008-0000-0000-0000D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93" name="AutoShape 305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94" name="AutoShape 304">
          <a:extLst>
            <a:ext uri="{FF2B5EF4-FFF2-40B4-BE49-F238E27FC236}">
              <a16:creationId xmlns:a16="http://schemas.microsoft.com/office/drawing/2014/main" xmlns="" id="{00000000-0008-0000-0000-0000D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95" name="AutoShape 303">
          <a:extLst>
            <a:ext uri="{FF2B5EF4-FFF2-40B4-BE49-F238E27FC236}">
              <a16:creationId xmlns:a16="http://schemas.microsoft.com/office/drawing/2014/main" xmlns="" id="{00000000-0008-0000-0000-0000D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96" name="AutoShape 302">
          <a:extLst>
            <a:ext uri="{FF2B5EF4-FFF2-40B4-BE49-F238E27FC236}">
              <a16:creationId xmlns:a16="http://schemas.microsoft.com/office/drawing/2014/main" xmlns="" id="{00000000-0008-0000-0000-0000D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97" name="AutoShape 301">
          <a:extLst>
            <a:ext uri="{FF2B5EF4-FFF2-40B4-BE49-F238E27FC236}">
              <a16:creationId xmlns:a16="http://schemas.microsoft.com/office/drawing/2014/main" xmlns="" id="{00000000-0008-0000-0000-0000D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98" name="AutoShape 300">
          <a:extLst>
            <a:ext uri="{FF2B5EF4-FFF2-40B4-BE49-F238E27FC236}">
              <a16:creationId xmlns:a16="http://schemas.microsoft.com/office/drawing/2014/main" xmlns="" id="{00000000-0008-0000-0000-0000D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499" name="AutoShape 299">
          <a:extLst>
            <a:ext uri="{FF2B5EF4-FFF2-40B4-BE49-F238E27FC236}">
              <a16:creationId xmlns:a16="http://schemas.microsoft.com/office/drawing/2014/main" xmlns="" id="{00000000-0008-0000-0000-0000D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00" name="AutoShape 298">
          <a:extLst>
            <a:ext uri="{FF2B5EF4-FFF2-40B4-BE49-F238E27FC236}">
              <a16:creationId xmlns:a16="http://schemas.microsoft.com/office/drawing/2014/main" xmlns="" id="{00000000-0008-0000-0000-0000D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01" name="AutoShape 297">
          <a:extLst>
            <a:ext uri="{FF2B5EF4-FFF2-40B4-BE49-F238E27FC236}">
              <a16:creationId xmlns:a16="http://schemas.microsoft.com/office/drawing/2014/main" xmlns="" id="{00000000-0008-0000-0000-0000D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02" name="AutoShape 296">
          <a:extLst>
            <a:ext uri="{FF2B5EF4-FFF2-40B4-BE49-F238E27FC236}">
              <a16:creationId xmlns:a16="http://schemas.microsoft.com/office/drawing/2014/main" xmlns="" id="{00000000-0008-0000-0000-0000D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03" name="AutoShape 295">
          <a:extLst>
            <a:ext uri="{FF2B5EF4-FFF2-40B4-BE49-F238E27FC236}">
              <a16:creationId xmlns:a16="http://schemas.microsoft.com/office/drawing/2014/main" xmlns="" id="{00000000-0008-0000-0000-0000D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04" name="AutoShape 294">
          <a:extLst>
            <a:ext uri="{FF2B5EF4-FFF2-40B4-BE49-F238E27FC236}">
              <a16:creationId xmlns:a16="http://schemas.microsoft.com/office/drawing/2014/main" xmlns="" id="{00000000-0008-0000-0000-0000E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05" name="AutoShape 293">
          <a:extLst>
            <a:ext uri="{FF2B5EF4-FFF2-40B4-BE49-F238E27FC236}">
              <a16:creationId xmlns:a16="http://schemas.microsoft.com/office/drawing/2014/main" xmlns="" id="{00000000-0008-0000-0000-0000E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06" name="AutoShape 292">
          <a:extLst>
            <a:ext uri="{FF2B5EF4-FFF2-40B4-BE49-F238E27FC236}">
              <a16:creationId xmlns:a16="http://schemas.microsoft.com/office/drawing/2014/main" xmlns="" id="{00000000-0008-0000-0000-0000E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07" name="AutoShape 291">
          <a:extLst>
            <a:ext uri="{FF2B5EF4-FFF2-40B4-BE49-F238E27FC236}">
              <a16:creationId xmlns:a16="http://schemas.microsoft.com/office/drawing/2014/main" xmlns="" id="{00000000-0008-0000-0000-0000E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08" name="AutoShape 290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09" name="AutoShape 289">
          <a:extLst>
            <a:ext uri="{FF2B5EF4-FFF2-40B4-BE49-F238E27FC236}">
              <a16:creationId xmlns:a16="http://schemas.microsoft.com/office/drawing/2014/main" xmlns="" id="{00000000-0008-0000-0000-0000E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10" name="AutoShape 288">
          <a:extLst>
            <a:ext uri="{FF2B5EF4-FFF2-40B4-BE49-F238E27FC236}">
              <a16:creationId xmlns:a16="http://schemas.microsoft.com/office/drawing/2014/main" xmlns="" id="{00000000-0008-0000-0000-0000E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11" name="AutoShape 287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12" name="AutoShape 286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13" name="AutoShape 285">
          <a:extLst>
            <a:ext uri="{FF2B5EF4-FFF2-40B4-BE49-F238E27FC236}">
              <a16:creationId xmlns:a16="http://schemas.microsoft.com/office/drawing/2014/main" xmlns="" id="{00000000-0008-0000-0000-0000E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14" name="AutoShape 284">
          <a:extLst>
            <a:ext uri="{FF2B5EF4-FFF2-40B4-BE49-F238E27FC236}">
              <a16:creationId xmlns:a16="http://schemas.microsoft.com/office/drawing/2014/main" xmlns="" id="{00000000-0008-0000-0000-0000E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15" name="AutoShape 283">
          <a:extLst>
            <a:ext uri="{FF2B5EF4-FFF2-40B4-BE49-F238E27FC236}">
              <a16:creationId xmlns:a16="http://schemas.microsoft.com/office/drawing/2014/main" xmlns="" id="{00000000-0008-0000-0000-0000E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16" name="AutoShape 282">
          <a:extLst>
            <a:ext uri="{FF2B5EF4-FFF2-40B4-BE49-F238E27FC236}">
              <a16:creationId xmlns:a16="http://schemas.microsoft.com/office/drawing/2014/main" xmlns="" id="{00000000-0008-0000-0000-0000E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17" name="AutoShape 281">
          <a:extLst>
            <a:ext uri="{FF2B5EF4-FFF2-40B4-BE49-F238E27FC236}">
              <a16:creationId xmlns:a16="http://schemas.microsoft.com/office/drawing/2014/main" xmlns="" id="{00000000-0008-0000-0000-0000E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18" name="AutoShape 280">
          <a:extLst>
            <a:ext uri="{FF2B5EF4-FFF2-40B4-BE49-F238E27FC236}">
              <a16:creationId xmlns:a16="http://schemas.microsoft.com/office/drawing/2014/main" xmlns="" id="{00000000-0008-0000-0000-0000E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19" name="AutoShape 279">
          <a:extLst>
            <a:ext uri="{FF2B5EF4-FFF2-40B4-BE49-F238E27FC236}">
              <a16:creationId xmlns:a16="http://schemas.microsoft.com/office/drawing/2014/main" xmlns="" id="{00000000-0008-0000-0000-0000E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20" name="AutoShape 278">
          <a:extLst>
            <a:ext uri="{FF2B5EF4-FFF2-40B4-BE49-F238E27FC236}">
              <a16:creationId xmlns:a16="http://schemas.microsoft.com/office/drawing/2014/main" xmlns="" id="{00000000-0008-0000-0000-0000F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21" name="AutoShape 277">
          <a:extLst>
            <a:ext uri="{FF2B5EF4-FFF2-40B4-BE49-F238E27FC236}">
              <a16:creationId xmlns:a16="http://schemas.microsoft.com/office/drawing/2014/main" xmlns="" id="{00000000-0008-0000-0000-0000F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22" name="AutoShape 276">
          <a:extLst>
            <a:ext uri="{FF2B5EF4-FFF2-40B4-BE49-F238E27FC236}">
              <a16:creationId xmlns:a16="http://schemas.microsoft.com/office/drawing/2014/main" xmlns="" id="{00000000-0008-0000-0000-0000F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23" name="AutoShape 275">
          <a:extLst>
            <a:ext uri="{FF2B5EF4-FFF2-40B4-BE49-F238E27FC236}">
              <a16:creationId xmlns:a16="http://schemas.microsoft.com/office/drawing/2014/main" xmlns="" id="{00000000-0008-0000-0000-0000F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24" name="AutoShape 274">
          <a:extLst>
            <a:ext uri="{FF2B5EF4-FFF2-40B4-BE49-F238E27FC236}">
              <a16:creationId xmlns:a16="http://schemas.microsoft.com/office/drawing/2014/main" xmlns="" id="{00000000-0008-0000-0000-0000F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25" name="AutoShape 273">
          <a:extLst>
            <a:ext uri="{FF2B5EF4-FFF2-40B4-BE49-F238E27FC236}">
              <a16:creationId xmlns:a16="http://schemas.microsoft.com/office/drawing/2014/main" xmlns="" id="{00000000-0008-0000-0000-0000F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26" name="AutoShape 272">
          <a:extLst>
            <a:ext uri="{FF2B5EF4-FFF2-40B4-BE49-F238E27FC236}">
              <a16:creationId xmlns:a16="http://schemas.microsoft.com/office/drawing/2014/main" xmlns="" id="{00000000-0008-0000-0000-0000F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27" name="AutoShape 271">
          <a:extLst>
            <a:ext uri="{FF2B5EF4-FFF2-40B4-BE49-F238E27FC236}">
              <a16:creationId xmlns:a16="http://schemas.microsoft.com/office/drawing/2014/main" xmlns="" id="{00000000-0008-0000-0000-0000F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28" name="AutoShape 270">
          <a:extLst>
            <a:ext uri="{FF2B5EF4-FFF2-40B4-BE49-F238E27FC236}">
              <a16:creationId xmlns:a16="http://schemas.microsoft.com/office/drawing/2014/main" xmlns="" id="{00000000-0008-0000-0000-0000F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29" name="AutoShape 269">
          <a:extLst>
            <a:ext uri="{FF2B5EF4-FFF2-40B4-BE49-F238E27FC236}">
              <a16:creationId xmlns:a16="http://schemas.microsoft.com/office/drawing/2014/main" xmlns="" id="{00000000-0008-0000-0000-0000F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30" name="AutoShape 268">
          <a:extLst>
            <a:ext uri="{FF2B5EF4-FFF2-40B4-BE49-F238E27FC236}">
              <a16:creationId xmlns:a16="http://schemas.microsoft.com/office/drawing/2014/main" xmlns="" id="{00000000-0008-0000-0000-0000F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31" name="AutoShape 267">
          <a:extLst>
            <a:ext uri="{FF2B5EF4-FFF2-40B4-BE49-F238E27FC236}">
              <a16:creationId xmlns:a16="http://schemas.microsoft.com/office/drawing/2014/main" xmlns="" id="{00000000-0008-0000-0000-0000F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32" name="AutoShape 266">
          <a:extLst>
            <a:ext uri="{FF2B5EF4-FFF2-40B4-BE49-F238E27FC236}">
              <a16:creationId xmlns:a16="http://schemas.microsoft.com/office/drawing/2014/main" xmlns="" id="{00000000-0008-0000-0000-0000F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33" name="AutoShape 265">
          <a:extLst>
            <a:ext uri="{FF2B5EF4-FFF2-40B4-BE49-F238E27FC236}">
              <a16:creationId xmlns:a16="http://schemas.microsoft.com/office/drawing/2014/main" xmlns="" id="{00000000-0008-0000-0000-0000F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34" name="AutoShape 264">
          <a:extLst>
            <a:ext uri="{FF2B5EF4-FFF2-40B4-BE49-F238E27FC236}">
              <a16:creationId xmlns:a16="http://schemas.microsoft.com/office/drawing/2014/main" xmlns="" id="{00000000-0008-0000-0000-0000F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35" name="AutoShape 263">
          <a:extLst>
            <a:ext uri="{FF2B5EF4-FFF2-40B4-BE49-F238E27FC236}">
              <a16:creationId xmlns:a16="http://schemas.microsoft.com/office/drawing/2014/main" xmlns="" id="{00000000-0008-0000-0000-0000F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36" name="AutoShape 262">
          <a:extLst>
            <a:ext uri="{FF2B5EF4-FFF2-40B4-BE49-F238E27FC236}">
              <a16:creationId xmlns:a16="http://schemas.microsoft.com/office/drawing/2014/main" xmlns="" id="{00000000-0008-0000-0000-00000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37" name="AutoShape 261">
          <a:extLst>
            <a:ext uri="{FF2B5EF4-FFF2-40B4-BE49-F238E27FC236}">
              <a16:creationId xmlns:a16="http://schemas.microsoft.com/office/drawing/2014/main" xmlns="" id="{00000000-0008-0000-0000-00000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38" name="AutoShape 260">
          <a:extLst>
            <a:ext uri="{FF2B5EF4-FFF2-40B4-BE49-F238E27FC236}">
              <a16:creationId xmlns:a16="http://schemas.microsoft.com/office/drawing/2014/main" xmlns="" id="{00000000-0008-0000-0000-00000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39" name="AutoShape 259">
          <a:extLst>
            <a:ext uri="{FF2B5EF4-FFF2-40B4-BE49-F238E27FC236}">
              <a16:creationId xmlns:a16="http://schemas.microsoft.com/office/drawing/2014/main" xmlns="" id="{00000000-0008-0000-0000-00000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40" name="AutoShape 258">
          <a:extLst>
            <a:ext uri="{FF2B5EF4-FFF2-40B4-BE49-F238E27FC236}">
              <a16:creationId xmlns:a16="http://schemas.microsoft.com/office/drawing/2014/main" xmlns="" id="{00000000-0008-0000-0000-00000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41" name="AutoShape 257">
          <a:extLst>
            <a:ext uri="{FF2B5EF4-FFF2-40B4-BE49-F238E27FC236}">
              <a16:creationId xmlns:a16="http://schemas.microsoft.com/office/drawing/2014/main" xmlns="" id="{00000000-0008-0000-0000-00000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42" name="AutoShape 256">
          <a:extLst>
            <a:ext uri="{FF2B5EF4-FFF2-40B4-BE49-F238E27FC236}">
              <a16:creationId xmlns:a16="http://schemas.microsoft.com/office/drawing/2014/main" xmlns="" id="{00000000-0008-0000-0000-00000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43" name="AutoShape 255">
          <a:extLst>
            <a:ext uri="{FF2B5EF4-FFF2-40B4-BE49-F238E27FC236}">
              <a16:creationId xmlns:a16="http://schemas.microsoft.com/office/drawing/2014/main" xmlns="" id="{00000000-0008-0000-0000-00000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44" name="AutoShape 254">
          <a:extLst>
            <a:ext uri="{FF2B5EF4-FFF2-40B4-BE49-F238E27FC236}">
              <a16:creationId xmlns:a16="http://schemas.microsoft.com/office/drawing/2014/main" xmlns="" id="{00000000-0008-0000-0000-00000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45" name="AutoShape 253">
          <a:extLst>
            <a:ext uri="{FF2B5EF4-FFF2-40B4-BE49-F238E27FC236}">
              <a16:creationId xmlns:a16="http://schemas.microsoft.com/office/drawing/2014/main" xmlns="" id="{00000000-0008-0000-0000-00000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46" name="AutoShape 252">
          <a:extLst>
            <a:ext uri="{FF2B5EF4-FFF2-40B4-BE49-F238E27FC236}">
              <a16:creationId xmlns:a16="http://schemas.microsoft.com/office/drawing/2014/main" xmlns="" id="{00000000-0008-0000-0000-00000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47" name="AutoShape 251">
          <a:extLst>
            <a:ext uri="{FF2B5EF4-FFF2-40B4-BE49-F238E27FC236}">
              <a16:creationId xmlns:a16="http://schemas.microsoft.com/office/drawing/2014/main" xmlns="" id="{00000000-0008-0000-0000-00000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48" name="AutoShape 250">
          <a:extLst>
            <a:ext uri="{FF2B5EF4-FFF2-40B4-BE49-F238E27FC236}">
              <a16:creationId xmlns:a16="http://schemas.microsoft.com/office/drawing/2014/main" xmlns="" id="{00000000-0008-0000-0000-00000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49" name="AutoShape 249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50" name="AutoShape 248">
          <a:extLst>
            <a:ext uri="{FF2B5EF4-FFF2-40B4-BE49-F238E27FC236}">
              <a16:creationId xmlns:a16="http://schemas.microsoft.com/office/drawing/2014/main" xmlns="" id="{00000000-0008-0000-0000-00000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51" name="AutoShape 247">
          <a:extLst>
            <a:ext uri="{FF2B5EF4-FFF2-40B4-BE49-F238E27FC236}">
              <a16:creationId xmlns:a16="http://schemas.microsoft.com/office/drawing/2014/main" xmlns="" id="{00000000-0008-0000-0000-00000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52" name="AutoShape 246">
          <a:extLst>
            <a:ext uri="{FF2B5EF4-FFF2-40B4-BE49-F238E27FC236}">
              <a16:creationId xmlns:a16="http://schemas.microsoft.com/office/drawing/2014/main" xmlns="" id="{00000000-0008-0000-0000-00001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53" name="AutoShape 245">
          <a:extLst>
            <a:ext uri="{FF2B5EF4-FFF2-40B4-BE49-F238E27FC236}">
              <a16:creationId xmlns:a16="http://schemas.microsoft.com/office/drawing/2014/main" xmlns="" id="{00000000-0008-0000-0000-00001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54" name="AutoShape 244">
          <a:extLst>
            <a:ext uri="{FF2B5EF4-FFF2-40B4-BE49-F238E27FC236}">
              <a16:creationId xmlns:a16="http://schemas.microsoft.com/office/drawing/2014/main" xmlns="" id="{00000000-0008-0000-0000-00001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55" name="AutoShape 243">
          <a:extLst>
            <a:ext uri="{FF2B5EF4-FFF2-40B4-BE49-F238E27FC236}">
              <a16:creationId xmlns:a16="http://schemas.microsoft.com/office/drawing/2014/main" xmlns="" id="{00000000-0008-0000-0000-00001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56" name="AutoShape 242">
          <a:extLst>
            <a:ext uri="{FF2B5EF4-FFF2-40B4-BE49-F238E27FC236}">
              <a16:creationId xmlns:a16="http://schemas.microsoft.com/office/drawing/2014/main" xmlns="" id="{00000000-0008-0000-0000-00001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57" name="AutoShape 241">
          <a:extLst>
            <a:ext uri="{FF2B5EF4-FFF2-40B4-BE49-F238E27FC236}">
              <a16:creationId xmlns:a16="http://schemas.microsoft.com/office/drawing/2014/main" xmlns="" id="{00000000-0008-0000-0000-00001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58" name="AutoShape 240">
          <a:extLst>
            <a:ext uri="{FF2B5EF4-FFF2-40B4-BE49-F238E27FC236}">
              <a16:creationId xmlns:a16="http://schemas.microsoft.com/office/drawing/2014/main" xmlns="" id="{00000000-0008-0000-0000-00001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59" name="AutoShape 239">
          <a:extLst>
            <a:ext uri="{FF2B5EF4-FFF2-40B4-BE49-F238E27FC236}">
              <a16:creationId xmlns:a16="http://schemas.microsoft.com/office/drawing/2014/main" xmlns="" id="{00000000-0008-0000-0000-00001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60" name="AutoShape 238">
          <a:extLst>
            <a:ext uri="{FF2B5EF4-FFF2-40B4-BE49-F238E27FC236}">
              <a16:creationId xmlns:a16="http://schemas.microsoft.com/office/drawing/2014/main" xmlns="" id="{00000000-0008-0000-0000-00001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61" name="AutoShape 237">
          <a:extLst>
            <a:ext uri="{FF2B5EF4-FFF2-40B4-BE49-F238E27FC236}">
              <a16:creationId xmlns:a16="http://schemas.microsoft.com/office/drawing/2014/main" xmlns="" id="{00000000-0008-0000-0000-00001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62" name="AutoShape 236">
          <a:extLst>
            <a:ext uri="{FF2B5EF4-FFF2-40B4-BE49-F238E27FC236}">
              <a16:creationId xmlns:a16="http://schemas.microsoft.com/office/drawing/2014/main" xmlns="" id="{00000000-0008-0000-0000-00001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63" name="AutoShape 235">
          <a:extLst>
            <a:ext uri="{FF2B5EF4-FFF2-40B4-BE49-F238E27FC236}">
              <a16:creationId xmlns:a16="http://schemas.microsoft.com/office/drawing/2014/main" xmlns="" id="{00000000-0008-0000-0000-00001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64" name="AutoShape 234">
          <a:extLst>
            <a:ext uri="{FF2B5EF4-FFF2-40B4-BE49-F238E27FC236}">
              <a16:creationId xmlns:a16="http://schemas.microsoft.com/office/drawing/2014/main" xmlns="" id="{00000000-0008-0000-0000-00001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65" name="AutoShape 233">
          <a:extLst>
            <a:ext uri="{FF2B5EF4-FFF2-40B4-BE49-F238E27FC236}">
              <a16:creationId xmlns:a16="http://schemas.microsoft.com/office/drawing/2014/main" xmlns="" id="{00000000-0008-0000-0000-00001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66" name="AutoShape 232">
          <a:extLst>
            <a:ext uri="{FF2B5EF4-FFF2-40B4-BE49-F238E27FC236}">
              <a16:creationId xmlns:a16="http://schemas.microsoft.com/office/drawing/2014/main" xmlns="" id="{00000000-0008-0000-0000-00001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67" name="AutoShape 231">
          <a:extLst>
            <a:ext uri="{FF2B5EF4-FFF2-40B4-BE49-F238E27FC236}">
              <a16:creationId xmlns:a16="http://schemas.microsoft.com/office/drawing/2014/main" xmlns="" id="{00000000-0008-0000-0000-00001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68" name="AutoShape 230">
          <a:extLst>
            <a:ext uri="{FF2B5EF4-FFF2-40B4-BE49-F238E27FC236}">
              <a16:creationId xmlns:a16="http://schemas.microsoft.com/office/drawing/2014/main" xmlns="" id="{00000000-0008-0000-0000-00002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69" name="AutoShape 344">
          <a:extLst>
            <a:ext uri="{FF2B5EF4-FFF2-40B4-BE49-F238E27FC236}">
              <a16:creationId xmlns:a16="http://schemas.microsoft.com/office/drawing/2014/main" xmlns="" id="{00000000-0008-0000-0000-00002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70" name="AutoShape 343">
          <a:extLst>
            <a:ext uri="{FF2B5EF4-FFF2-40B4-BE49-F238E27FC236}">
              <a16:creationId xmlns:a16="http://schemas.microsoft.com/office/drawing/2014/main" xmlns="" id="{00000000-0008-0000-0000-00002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71" name="AutoShape 342">
          <a:extLst>
            <a:ext uri="{FF2B5EF4-FFF2-40B4-BE49-F238E27FC236}">
              <a16:creationId xmlns:a16="http://schemas.microsoft.com/office/drawing/2014/main" xmlns="" id="{00000000-0008-0000-0000-00002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72" name="AutoShape 341">
          <a:extLst>
            <a:ext uri="{FF2B5EF4-FFF2-40B4-BE49-F238E27FC236}">
              <a16:creationId xmlns:a16="http://schemas.microsoft.com/office/drawing/2014/main" xmlns="" id="{00000000-0008-0000-0000-00002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73" name="AutoShape 340">
          <a:extLst>
            <a:ext uri="{FF2B5EF4-FFF2-40B4-BE49-F238E27FC236}">
              <a16:creationId xmlns:a16="http://schemas.microsoft.com/office/drawing/2014/main" xmlns="" id="{00000000-0008-0000-0000-00002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74" name="AutoShape 339">
          <a:extLst>
            <a:ext uri="{FF2B5EF4-FFF2-40B4-BE49-F238E27FC236}">
              <a16:creationId xmlns:a16="http://schemas.microsoft.com/office/drawing/2014/main" xmlns="" id="{00000000-0008-0000-0000-00002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75" name="AutoShape 338">
          <a:extLst>
            <a:ext uri="{FF2B5EF4-FFF2-40B4-BE49-F238E27FC236}">
              <a16:creationId xmlns:a16="http://schemas.microsoft.com/office/drawing/2014/main" xmlns="" id="{00000000-0008-0000-0000-00002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76" name="AutoShape 337">
          <a:extLst>
            <a:ext uri="{FF2B5EF4-FFF2-40B4-BE49-F238E27FC236}">
              <a16:creationId xmlns:a16="http://schemas.microsoft.com/office/drawing/2014/main" xmlns="" id="{00000000-0008-0000-0000-00002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77" name="AutoShape 336">
          <a:extLst>
            <a:ext uri="{FF2B5EF4-FFF2-40B4-BE49-F238E27FC236}">
              <a16:creationId xmlns:a16="http://schemas.microsoft.com/office/drawing/2014/main" xmlns="" id="{00000000-0008-0000-0000-00002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78" name="AutoShape 335">
          <a:extLst>
            <a:ext uri="{FF2B5EF4-FFF2-40B4-BE49-F238E27FC236}">
              <a16:creationId xmlns:a16="http://schemas.microsoft.com/office/drawing/2014/main" xmlns="" id="{00000000-0008-0000-0000-00002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79" name="AutoShape 334">
          <a:extLst>
            <a:ext uri="{FF2B5EF4-FFF2-40B4-BE49-F238E27FC236}">
              <a16:creationId xmlns:a16="http://schemas.microsoft.com/office/drawing/2014/main" xmlns="" id="{00000000-0008-0000-0000-00002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80" name="AutoShape 333">
          <a:extLst>
            <a:ext uri="{FF2B5EF4-FFF2-40B4-BE49-F238E27FC236}">
              <a16:creationId xmlns:a16="http://schemas.microsoft.com/office/drawing/2014/main" xmlns="" id="{00000000-0008-0000-0000-00002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81" name="AutoShape 332">
          <a:extLst>
            <a:ext uri="{FF2B5EF4-FFF2-40B4-BE49-F238E27FC236}">
              <a16:creationId xmlns:a16="http://schemas.microsoft.com/office/drawing/2014/main" xmlns="" id="{00000000-0008-0000-0000-00002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82" name="AutoShape 331">
          <a:extLst>
            <a:ext uri="{FF2B5EF4-FFF2-40B4-BE49-F238E27FC236}">
              <a16:creationId xmlns:a16="http://schemas.microsoft.com/office/drawing/2014/main" xmlns="" id="{00000000-0008-0000-0000-00002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83" name="AutoShape 330">
          <a:extLst>
            <a:ext uri="{FF2B5EF4-FFF2-40B4-BE49-F238E27FC236}">
              <a16:creationId xmlns:a16="http://schemas.microsoft.com/office/drawing/2014/main" xmlns="" id="{00000000-0008-0000-0000-00002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84" name="AutoShape 329">
          <a:extLst>
            <a:ext uri="{FF2B5EF4-FFF2-40B4-BE49-F238E27FC236}">
              <a16:creationId xmlns:a16="http://schemas.microsoft.com/office/drawing/2014/main" xmlns="" id="{00000000-0008-0000-0000-00003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85" name="AutoShape 328">
          <a:extLst>
            <a:ext uri="{FF2B5EF4-FFF2-40B4-BE49-F238E27FC236}">
              <a16:creationId xmlns:a16="http://schemas.microsoft.com/office/drawing/2014/main" xmlns="" id="{00000000-0008-0000-0000-00003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86" name="AutoShape 327">
          <a:extLst>
            <a:ext uri="{FF2B5EF4-FFF2-40B4-BE49-F238E27FC236}">
              <a16:creationId xmlns:a16="http://schemas.microsoft.com/office/drawing/2014/main" xmlns="" id="{00000000-0008-0000-0000-00003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87" name="AutoShape 326">
          <a:extLst>
            <a:ext uri="{FF2B5EF4-FFF2-40B4-BE49-F238E27FC236}">
              <a16:creationId xmlns:a16="http://schemas.microsoft.com/office/drawing/2014/main" xmlns="" id="{00000000-0008-0000-0000-00003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88" name="AutoShape 325">
          <a:extLst>
            <a:ext uri="{FF2B5EF4-FFF2-40B4-BE49-F238E27FC236}">
              <a16:creationId xmlns:a16="http://schemas.microsoft.com/office/drawing/2014/main" xmlns="" id="{00000000-0008-0000-0000-00003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89" name="AutoShape 324">
          <a:extLst>
            <a:ext uri="{FF2B5EF4-FFF2-40B4-BE49-F238E27FC236}">
              <a16:creationId xmlns:a16="http://schemas.microsoft.com/office/drawing/2014/main" xmlns="" id="{00000000-0008-0000-0000-00003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90" name="AutoShape 323">
          <a:extLst>
            <a:ext uri="{FF2B5EF4-FFF2-40B4-BE49-F238E27FC236}">
              <a16:creationId xmlns:a16="http://schemas.microsoft.com/office/drawing/2014/main" xmlns="" id="{00000000-0008-0000-0000-00003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91" name="AutoShape 322">
          <a:extLst>
            <a:ext uri="{FF2B5EF4-FFF2-40B4-BE49-F238E27FC236}">
              <a16:creationId xmlns:a16="http://schemas.microsoft.com/office/drawing/2014/main" xmlns="" id="{00000000-0008-0000-0000-00003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92" name="AutoShape 321">
          <a:extLst>
            <a:ext uri="{FF2B5EF4-FFF2-40B4-BE49-F238E27FC236}">
              <a16:creationId xmlns:a16="http://schemas.microsoft.com/office/drawing/2014/main" xmlns="" id="{00000000-0008-0000-0000-00003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93" name="AutoShape 320">
          <a:extLst>
            <a:ext uri="{FF2B5EF4-FFF2-40B4-BE49-F238E27FC236}">
              <a16:creationId xmlns:a16="http://schemas.microsoft.com/office/drawing/2014/main" xmlns="" id="{00000000-0008-0000-0000-00003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94" name="AutoShape 319">
          <a:extLst>
            <a:ext uri="{FF2B5EF4-FFF2-40B4-BE49-F238E27FC236}">
              <a16:creationId xmlns:a16="http://schemas.microsoft.com/office/drawing/2014/main" xmlns="" id="{00000000-0008-0000-0000-00003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95" name="AutoShape 318">
          <a:extLst>
            <a:ext uri="{FF2B5EF4-FFF2-40B4-BE49-F238E27FC236}">
              <a16:creationId xmlns:a16="http://schemas.microsoft.com/office/drawing/2014/main" xmlns="" id="{00000000-0008-0000-0000-00003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96" name="AutoShape 317">
          <a:extLst>
            <a:ext uri="{FF2B5EF4-FFF2-40B4-BE49-F238E27FC236}">
              <a16:creationId xmlns:a16="http://schemas.microsoft.com/office/drawing/2014/main" xmlns="" id="{00000000-0008-0000-0000-00003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97" name="AutoShape 316">
          <a:extLst>
            <a:ext uri="{FF2B5EF4-FFF2-40B4-BE49-F238E27FC236}">
              <a16:creationId xmlns:a16="http://schemas.microsoft.com/office/drawing/2014/main" xmlns="" id="{00000000-0008-0000-0000-00003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98" name="AutoShape 315">
          <a:extLst>
            <a:ext uri="{FF2B5EF4-FFF2-40B4-BE49-F238E27FC236}">
              <a16:creationId xmlns:a16="http://schemas.microsoft.com/office/drawing/2014/main" xmlns="" id="{00000000-0008-0000-0000-00003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599" name="AutoShape 314">
          <a:extLst>
            <a:ext uri="{FF2B5EF4-FFF2-40B4-BE49-F238E27FC236}">
              <a16:creationId xmlns:a16="http://schemas.microsoft.com/office/drawing/2014/main" xmlns="" id="{00000000-0008-0000-0000-00003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00" name="AutoShape 313">
          <a:extLst>
            <a:ext uri="{FF2B5EF4-FFF2-40B4-BE49-F238E27FC236}">
              <a16:creationId xmlns:a16="http://schemas.microsoft.com/office/drawing/2014/main" xmlns="" id="{00000000-0008-0000-0000-00004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01" name="AutoShape 312">
          <a:extLst>
            <a:ext uri="{FF2B5EF4-FFF2-40B4-BE49-F238E27FC236}">
              <a16:creationId xmlns:a16="http://schemas.microsoft.com/office/drawing/2014/main" xmlns="" id="{00000000-0008-0000-0000-00004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02" name="AutoShape 311">
          <a:extLst>
            <a:ext uri="{FF2B5EF4-FFF2-40B4-BE49-F238E27FC236}">
              <a16:creationId xmlns:a16="http://schemas.microsoft.com/office/drawing/2014/main" xmlns="" id="{00000000-0008-0000-0000-00004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03" name="AutoShape 310">
          <a:extLst>
            <a:ext uri="{FF2B5EF4-FFF2-40B4-BE49-F238E27FC236}">
              <a16:creationId xmlns:a16="http://schemas.microsoft.com/office/drawing/2014/main" xmlns="" id="{00000000-0008-0000-0000-00004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04" name="AutoShape 309">
          <a:extLst>
            <a:ext uri="{FF2B5EF4-FFF2-40B4-BE49-F238E27FC236}">
              <a16:creationId xmlns:a16="http://schemas.microsoft.com/office/drawing/2014/main" xmlns="" id="{00000000-0008-0000-0000-00004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05" name="AutoShape 308">
          <a:extLst>
            <a:ext uri="{FF2B5EF4-FFF2-40B4-BE49-F238E27FC236}">
              <a16:creationId xmlns:a16="http://schemas.microsoft.com/office/drawing/2014/main" xmlns="" id="{00000000-0008-0000-0000-00004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06" name="AutoShape 307">
          <a:extLst>
            <a:ext uri="{FF2B5EF4-FFF2-40B4-BE49-F238E27FC236}">
              <a16:creationId xmlns:a16="http://schemas.microsoft.com/office/drawing/2014/main" xmlns="" id="{00000000-0008-0000-0000-00004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07" name="AutoShape 306">
          <a:extLst>
            <a:ext uri="{FF2B5EF4-FFF2-40B4-BE49-F238E27FC236}">
              <a16:creationId xmlns:a16="http://schemas.microsoft.com/office/drawing/2014/main" xmlns="" id="{00000000-0008-0000-0000-00004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08" name="AutoShape 305">
          <a:extLst>
            <a:ext uri="{FF2B5EF4-FFF2-40B4-BE49-F238E27FC236}">
              <a16:creationId xmlns:a16="http://schemas.microsoft.com/office/drawing/2014/main" xmlns="" id="{00000000-0008-0000-0000-00004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09" name="AutoShape 304">
          <a:extLst>
            <a:ext uri="{FF2B5EF4-FFF2-40B4-BE49-F238E27FC236}">
              <a16:creationId xmlns:a16="http://schemas.microsoft.com/office/drawing/2014/main" xmlns="" id="{00000000-0008-0000-0000-00004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10" name="AutoShape 303">
          <a:extLst>
            <a:ext uri="{FF2B5EF4-FFF2-40B4-BE49-F238E27FC236}">
              <a16:creationId xmlns:a16="http://schemas.microsoft.com/office/drawing/2014/main" xmlns="" id="{00000000-0008-0000-0000-00004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11" name="AutoShape 302">
          <a:extLst>
            <a:ext uri="{FF2B5EF4-FFF2-40B4-BE49-F238E27FC236}">
              <a16:creationId xmlns:a16="http://schemas.microsoft.com/office/drawing/2014/main" xmlns="" id="{00000000-0008-0000-0000-00004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12" name="AutoShape 301">
          <a:extLst>
            <a:ext uri="{FF2B5EF4-FFF2-40B4-BE49-F238E27FC236}">
              <a16:creationId xmlns:a16="http://schemas.microsoft.com/office/drawing/2014/main" xmlns="" id="{00000000-0008-0000-0000-00004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13" name="AutoShape 300">
          <a:extLst>
            <a:ext uri="{FF2B5EF4-FFF2-40B4-BE49-F238E27FC236}">
              <a16:creationId xmlns:a16="http://schemas.microsoft.com/office/drawing/2014/main" xmlns="" id="{00000000-0008-0000-0000-00004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14" name="AutoShape 299">
          <a:extLst>
            <a:ext uri="{FF2B5EF4-FFF2-40B4-BE49-F238E27FC236}">
              <a16:creationId xmlns:a16="http://schemas.microsoft.com/office/drawing/2014/main" xmlns="" id="{00000000-0008-0000-0000-00004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15" name="AutoShape 298">
          <a:extLst>
            <a:ext uri="{FF2B5EF4-FFF2-40B4-BE49-F238E27FC236}">
              <a16:creationId xmlns:a16="http://schemas.microsoft.com/office/drawing/2014/main" xmlns="" id="{00000000-0008-0000-0000-00004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16" name="AutoShape 297">
          <a:extLst>
            <a:ext uri="{FF2B5EF4-FFF2-40B4-BE49-F238E27FC236}">
              <a16:creationId xmlns:a16="http://schemas.microsoft.com/office/drawing/2014/main" xmlns="" id="{00000000-0008-0000-0000-00005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17" name="AutoShape 296">
          <a:extLst>
            <a:ext uri="{FF2B5EF4-FFF2-40B4-BE49-F238E27FC236}">
              <a16:creationId xmlns:a16="http://schemas.microsoft.com/office/drawing/2014/main" xmlns="" id="{00000000-0008-0000-0000-00005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18" name="AutoShape 295">
          <a:extLst>
            <a:ext uri="{FF2B5EF4-FFF2-40B4-BE49-F238E27FC236}">
              <a16:creationId xmlns:a16="http://schemas.microsoft.com/office/drawing/2014/main" xmlns="" id="{00000000-0008-0000-0000-00005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19" name="AutoShape 294">
          <a:extLst>
            <a:ext uri="{FF2B5EF4-FFF2-40B4-BE49-F238E27FC236}">
              <a16:creationId xmlns:a16="http://schemas.microsoft.com/office/drawing/2014/main" xmlns="" id="{00000000-0008-0000-0000-00005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20" name="AutoShape 293">
          <a:extLst>
            <a:ext uri="{FF2B5EF4-FFF2-40B4-BE49-F238E27FC236}">
              <a16:creationId xmlns:a16="http://schemas.microsoft.com/office/drawing/2014/main" xmlns="" id="{00000000-0008-0000-0000-00005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21" name="AutoShape 292">
          <a:extLst>
            <a:ext uri="{FF2B5EF4-FFF2-40B4-BE49-F238E27FC236}">
              <a16:creationId xmlns:a16="http://schemas.microsoft.com/office/drawing/2014/main" xmlns="" id="{00000000-0008-0000-0000-00005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22" name="AutoShape 291">
          <a:extLst>
            <a:ext uri="{FF2B5EF4-FFF2-40B4-BE49-F238E27FC236}">
              <a16:creationId xmlns:a16="http://schemas.microsoft.com/office/drawing/2014/main" xmlns="" id="{00000000-0008-0000-0000-00005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23" name="AutoShape 290">
          <a:extLst>
            <a:ext uri="{FF2B5EF4-FFF2-40B4-BE49-F238E27FC236}">
              <a16:creationId xmlns:a16="http://schemas.microsoft.com/office/drawing/2014/main" xmlns="" id="{00000000-0008-0000-0000-00005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24" name="AutoShape 289">
          <a:extLst>
            <a:ext uri="{FF2B5EF4-FFF2-40B4-BE49-F238E27FC236}">
              <a16:creationId xmlns:a16="http://schemas.microsoft.com/office/drawing/2014/main" xmlns="" id="{00000000-0008-0000-0000-00005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25" name="AutoShape 288">
          <a:extLst>
            <a:ext uri="{FF2B5EF4-FFF2-40B4-BE49-F238E27FC236}">
              <a16:creationId xmlns:a16="http://schemas.microsoft.com/office/drawing/2014/main" xmlns="" id="{00000000-0008-0000-0000-00005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26" name="AutoShape 287">
          <a:extLst>
            <a:ext uri="{FF2B5EF4-FFF2-40B4-BE49-F238E27FC236}">
              <a16:creationId xmlns:a16="http://schemas.microsoft.com/office/drawing/2014/main" xmlns="" id="{00000000-0008-0000-0000-00005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27" name="AutoShape 286">
          <a:extLst>
            <a:ext uri="{FF2B5EF4-FFF2-40B4-BE49-F238E27FC236}">
              <a16:creationId xmlns:a16="http://schemas.microsoft.com/office/drawing/2014/main" xmlns="" id="{00000000-0008-0000-0000-00005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28" name="AutoShape 285">
          <a:extLst>
            <a:ext uri="{FF2B5EF4-FFF2-40B4-BE49-F238E27FC236}">
              <a16:creationId xmlns:a16="http://schemas.microsoft.com/office/drawing/2014/main" xmlns="" id="{00000000-0008-0000-0000-00005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29" name="AutoShape 284">
          <a:extLst>
            <a:ext uri="{FF2B5EF4-FFF2-40B4-BE49-F238E27FC236}">
              <a16:creationId xmlns:a16="http://schemas.microsoft.com/office/drawing/2014/main" xmlns="" id="{00000000-0008-0000-0000-00005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30" name="AutoShape 283">
          <a:extLst>
            <a:ext uri="{FF2B5EF4-FFF2-40B4-BE49-F238E27FC236}">
              <a16:creationId xmlns:a16="http://schemas.microsoft.com/office/drawing/2014/main" xmlns="" id="{00000000-0008-0000-0000-00005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31" name="AutoShape 282">
          <a:extLst>
            <a:ext uri="{FF2B5EF4-FFF2-40B4-BE49-F238E27FC236}">
              <a16:creationId xmlns:a16="http://schemas.microsoft.com/office/drawing/2014/main" xmlns="" id="{00000000-0008-0000-0000-00005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32" name="AutoShape 281">
          <a:extLst>
            <a:ext uri="{FF2B5EF4-FFF2-40B4-BE49-F238E27FC236}">
              <a16:creationId xmlns:a16="http://schemas.microsoft.com/office/drawing/2014/main" xmlns="" id="{00000000-0008-0000-0000-00006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33" name="AutoShape 280">
          <a:extLst>
            <a:ext uri="{FF2B5EF4-FFF2-40B4-BE49-F238E27FC236}">
              <a16:creationId xmlns:a16="http://schemas.microsoft.com/office/drawing/2014/main" xmlns="" id="{00000000-0008-0000-0000-00006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34" name="AutoShape 279">
          <a:extLst>
            <a:ext uri="{FF2B5EF4-FFF2-40B4-BE49-F238E27FC236}">
              <a16:creationId xmlns:a16="http://schemas.microsoft.com/office/drawing/2014/main" xmlns="" id="{00000000-0008-0000-0000-00006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35" name="AutoShape 278">
          <a:extLst>
            <a:ext uri="{FF2B5EF4-FFF2-40B4-BE49-F238E27FC236}">
              <a16:creationId xmlns:a16="http://schemas.microsoft.com/office/drawing/2014/main" xmlns="" id="{00000000-0008-0000-0000-00006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36" name="AutoShape 277">
          <a:extLst>
            <a:ext uri="{FF2B5EF4-FFF2-40B4-BE49-F238E27FC236}">
              <a16:creationId xmlns:a16="http://schemas.microsoft.com/office/drawing/2014/main" xmlns="" id="{00000000-0008-0000-0000-00006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37" name="AutoShape 276">
          <a:extLst>
            <a:ext uri="{FF2B5EF4-FFF2-40B4-BE49-F238E27FC236}">
              <a16:creationId xmlns:a16="http://schemas.microsoft.com/office/drawing/2014/main" xmlns="" id="{00000000-0008-0000-0000-00006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38" name="AutoShape 275">
          <a:extLst>
            <a:ext uri="{FF2B5EF4-FFF2-40B4-BE49-F238E27FC236}">
              <a16:creationId xmlns:a16="http://schemas.microsoft.com/office/drawing/2014/main" xmlns="" id="{00000000-0008-0000-0000-00006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39" name="AutoShape 274">
          <a:extLst>
            <a:ext uri="{FF2B5EF4-FFF2-40B4-BE49-F238E27FC236}">
              <a16:creationId xmlns:a16="http://schemas.microsoft.com/office/drawing/2014/main" xmlns="" id="{00000000-0008-0000-0000-00006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40" name="AutoShape 273">
          <a:extLst>
            <a:ext uri="{FF2B5EF4-FFF2-40B4-BE49-F238E27FC236}">
              <a16:creationId xmlns:a16="http://schemas.microsoft.com/office/drawing/2014/main" xmlns="" id="{00000000-0008-0000-0000-00006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41" name="AutoShape 272">
          <a:extLst>
            <a:ext uri="{FF2B5EF4-FFF2-40B4-BE49-F238E27FC236}">
              <a16:creationId xmlns:a16="http://schemas.microsoft.com/office/drawing/2014/main" xmlns="" id="{00000000-0008-0000-0000-00006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42" name="AutoShape 271">
          <a:extLst>
            <a:ext uri="{FF2B5EF4-FFF2-40B4-BE49-F238E27FC236}">
              <a16:creationId xmlns:a16="http://schemas.microsoft.com/office/drawing/2014/main" xmlns="" id="{00000000-0008-0000-0000-00006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43" name="AutoShape 270">
          <a:extLst>
            <a:ext uri="{FF2B5EF4-FFF2-40B4-BE49-F238E27FC236}">
              <a16:creationId xmlns:a16="http://schemas.microsoft.com/office/drawing/2014/main" xmlns="" id="{00000000-0008-0000-0000-00006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44" name="AutoShape 269">
          <a:extLst>
            <a:ext uri="{FF2B5EF4-FFF2-40B4-BE49-F238E27FC236}">
              <a16:creationId xmlns:a16="http://schemas.microsoft.com/office/drawing/2014/main" xmlns="" id="{00000000-0008-0000-0000-00006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45" name="AutoShape 268">
          <a:extLst>
            <a:ext uri="{FF2B5EF4-FFF2-40B4-BE49-F238E27FC236}">
              <a16:creationId xmlns:a16="http://schemas.microsoft.com/office/drawing/2014/main" xmlns="" id="{00000000-0008-0000-0000-00006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46" name="AutoShape 267">
          <a:extLst>
            <a:ext uri="{FF2B5EF4-FFF2-40B4-BE49-F238E27FC236}">
              <a16:creationId xmlns:a16="http://schemas.microsoft.com/office/drawing/2014/main" xmlns="" id="{00000000-0008-0000-0000-00006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47" name="AutoShape 266">
          <a:extLst>
            <a:ext uri="{FF2B5EF4-FFF2-40B4-BE49-F238E27FC236}">
              <a16:creationId xmlns:a16="http://schemas.microsoft.com/office/drawing/2014/main" xmlns="" id="{00000000-0008-0000-0000-00006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48" name="AutoShape 265">
          <a:extLst>
            <a:ext uri="{FF2B5EF4-FFF2-40B4-BE49-F238E27FC236}">
              <a16:creationId xmlns:a16="http://schemas.microsoft.com/office/drawing/2014/main" xmlns="" id="{00000000-0008-0000-0000-00007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49" name="AutoShape 264">
          <a:extLst>
            <a:ext uri="{FF2B5EF4-FFF2-40B4-BE49-F238E27FC236}">
              <a16:creationId xmlns:a16="http://schemas.microsoft.com/office/drawing/2014/main" xmlns="" id="{00000000-0008-0000-0000-00007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50" name="AutoShape 263">
          <a:extLst>
            <a:ext uri="{FF2B5EF4-FFF2-40B4-BE49-F238E27FC236}">
              <a16:creationId xmlns:a16="http://schemas.microsoft.com/office/drawing/2014/main" xmlns="" id="{00000000-0008-0000-0000-00007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51" name="AutoShape 262">
          <a:extLst>
            <a:ext uri="{FF2B5EF4-FFF2-40B4-BE49-F238E27FC236}">
              <a16:creationId xmlns:a16="http://schemas.microsoft.com/office/drawing/2014/main" xmlns="" id="{00000000-0008-0000-0000-00007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52" name="AutoShape 261">
          <a:extLst>
            <a:ext uri="{FF2B5EF4-FFF2-40B4-BE49-F238E27FC236}">
              <a16:creationId xmlns:a16="http://schemas.microsoft.com/office/drawing/2014/main" xmlns="" id="{00000000-0008-0000-0000-00007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53" name="AutoShape 260">
          <a:extLst>
            <a:ext uri="{FF2B5EF4-FFF2-40B4-BE49-F238E27FC236}">
              <a16:creationId xmlns:a16="http://schemas.microsoft.com/office/drawing/2014/main" xmlns="" id="{00000000-0008-0000-0000-00007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54" name="AutoShape 259">
          <a:extLst>
            <a:ext uri="{FF2B5EF4-FFF2-40B4-BE49-F238E27FC236}">
              <a16:creationId xmlns:a16="http://schemas.microsoft.com/office/drawing/2014/main" xmlns="" id="{00000000-0008-0000-0000-00007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55" name="AutoShape 258">
          <a:extLst>
            <a:ext uri="{FF2B5EF4-FFF2-40B4-BE49-F238E27FC236}">
              <a16:creationId xmlns:a16="http://schemas.microsoft.com/office/drawing/2014/main" xmlns="" id="{00000000-0008-0000-0000-00007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56" name="AutoShape 257">
          <a:extLst>
            <a:ext uri="{FF2B5EF4-FFF2-40B4-BE49-F238E27FC236}">
              <a16:creationId xmlns:a16="http://schemas.microsoft.com/office/drawing/2014/main" xmlns="" id="{00000000-0008-0000-0000-00007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57" name="AutoShape 256">
          <a:extLst>
            <a:ext uri="{FF2B5EF4-FFF2-40B4-BE49-F238E27FC236}">
              <a16:creationId xmlns:a16="http://schemas.microsoft.com/office/drawing/2014/main" xmlns="" id="{00000000-0008-0000-0000-00007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58" name="AutoShape 255">
          <a:extLst>
            <a:ext uri="{FF2B5EF4-FFF2-40B4-BE49-F238E27FC236}">
              <a16:creationId xmlns:a16="http://schemas.microsoft.com/office/drawing/2014/main" xmlns="" id="{00000000-0008-0000-0000-00007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59" name="AutoShape 254">
          <a:extLst>
            <a:ext uri="{FF2B5EF4-FFF2-40B4-BE49-F238E27FC236}">
              <a16:creationId xmlns:a16="http://schemas.microsoft.com/office/drawing/2014/main" xmlns="" id="{00000000-0008-0000-0000-00007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60" name="AutoShape 253">
          <a:extLst>
            <a:ext uri="{FF2B5EF4-FFF2-40B4-BE49-F238E27FC236}">
              <a16:creationId xmlns:a16="http://schemas.microsoft.com/office/drawing/2014/main" xmlns="" id="{00000000-0008-0000-0000-00007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61" name="AutoShape 252">
          <a:extLst>
            <a:ext uri="{FF2B5EF4-FFF2-40B4-BE49-F238E27FC236}">
              <a16:creationId xmlns:a16="http://schemas.microsoft.com/office/drawing/2014/main" xmlns="" id="{00000000-0008-0000-0000-00007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62" name="AutoShape 251">
          <a:extLst>
            <a:ext uri="{FF2B5EF4-FFF2-40B4-BE49-F238E27FC236}">
              <a16:creationId xmlns:a16="http://schemas.microsoft.com/office/drawing/2014/main" xmlns="" id="{00000000-0008-0000-0000-00007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63" name="AutoShape 250">
          <a:extLst>
            <a:ext uri="{FF2B5EF4-FFF2-40B4-BE49-F238E27FC236}">
              <a16:creationId xmlns:a16="http://schemas.microsoft.com/office/drawing/2014/main" xmlns="" id="{00000000-0008-0000-0000-00007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64" name="AutoShape 249">
          <a:extLst>
            <a:ext uri="{FF2B5EF4-FFF2-40B4-BE49-F238E27FC236}">
              <a16:creationId xmlns:a16="http://schemas.microsoft.com/office/drawing/2014/main" xmlns="" id="{00000000-0008-0000-0000-00008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65" name="AutoShape 248">
          <a:extLst>
            <a:ext uri="{FF2B5EF4-FFF2-40B4-BE49-F238E27FC236}">
              <a16:creationId xmlns:a16="http://schemas.microsoft.com/office/drawing/2014/main" xmlns="" id="{00000000-0008-0000-0000-00008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66" name="AutoShape 247">
          <a:extLst>
            <a:ext uri="{FF2B5EF4-FFF2-40B4-BE49-F238E27FC236}">
              <a16:creationId xmlns:a16="http://schemas.microsoft.com/office/drawing/2014/main" xmlns="" id="{00000000-0008-0000-0000-00008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67" name="AutoShape 246">
          <a:extLst>
            <a:ext uri="{FF2B5EF4-FFF2-40B4-BE49-F238E27FC236}">
              <a16:creationId xmlns:a16="http://schemas.microsoft.com/office/drawing/2014/main" xmlns="" id="{00000000-0008-0000-0000-00008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68" name="AutoShape 245">
          <a:extLst>
            <a:ext uri="{FF2B5EF4-FFF2-40B4-BE49-F238E27FC236}">
              <a16:creationId xmlns:a16="http://schemas.microsoft.com/office/drawing/2014/main" xmlns="" id="{00000000-0008-0000-0000-00008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69" name="AutoShape 244">
          <a:extLst>
            <a:ext uri="{FF2B5EF4-FFF2-40B4-BE49-F238E27FC236}">
              <a16:creationId xmlns:a16="http://schemas.microsoft.com/office/drawing/2014/main" xmlns="" id="{00000000-0008-0000-0000-00008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70" name="AutoShape 243">
          <a:extLst>
            <a:ext uri="{FF2B5EF4-FFF2-40B4-BE49-F238E27FC236}">
              <a16:creationId xmlns:a16="http://schemas.microsoft.com/office/drawing/2014/main" xmlns="" id="{00000000-0008-0000-0000-00008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71" name="AutoShape 242">
          <a:extLst>
            <a:ext uri="{FF2B5EF4-FFF2-40B4-BE49-F238E27FC236}">
              <a16:creationId xmlns:a16="http://schemas.microsoft.com/office/drawing/2014/main" xmlns="" id="{00000000-0008-0000-0000-00008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72" name="AutoShape 241">
          <a:extLst>
            <a:ext uri="{FF2B5EF4-FFF2-40B4-BE49-F238E27FC236}">
              <a16:creationId xmlns:a16="http://schemas.microsoft.com/office/drawing/2014/main" xmlns="" id="{00000000-0008-0000-0000-00008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73" name="AutoShape 240">
          <a:extLst>
            <a:ext uri="{FF2B5EF4-FFF2-40B4-BE49-F238E27FC236}">
              <a16:creationId xmlns:a16="http://schemas.microsoft.com/office/drawing/2014/main" xmlns="" id="{00000000-0008-0000-0000-00008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74" name="AutoShape 239">
          <a:extLst>
            <a:ext uri="{FF2B5EF4-FFF2-40B4-BE49-F238E27FC236}">
              <a16:creationId xmlns:a16="http://schemas.microsoft.com/office/drawing/2014/main" xmlns="" id="{00000000-0008-0000-0000-00008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75" name="AutoShape 238">
          <a:extLst>
            <a:ext uri="{FF2B5EF4-FFF2-40B4-BE49-F238E27FC236}">
              <a16:creationId xmlns:a16="http://schemas.microsoft.com/office/drawing/2014/main" xmlns="" id="{00000000-0008-0000-0000-00008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76" name="AutoShape 237">
          <a:extLst>
            <a:ext uri="{FF2B5EF4-FFF2-40B4-BE49-F238E27FC236}">
              <a16:creationId xmlns:a16="http://schemas.microsoft.com/office/drawing/2014/main" xmlns="" id="{00000000-0008-0000-0000-00008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77" name="AutoShape 236">
          <a:extLst>
            <a:ext uri="{FF2B5EF4-FFF2-40B4-BE49-F238E27FC236}">
              <a16:creationId xmlns:a16="http://schemas.microsoft.com/office/drawing/2014/main" xmlns="" id="{00000000-0008-0000-0000-00008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78" name="AutoShape 235">
          <a:extLst>
            <a:ext uri="{FF2B5EF4-FFF2-40B4-BE49-F238E27FC236}">
              <a16:creationId xmlns:a16="http://schemas.microsoft.com/office/drawing/2014/main" xmlns="" id="{00000000-0008-0000-0000-00008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79" name="AutoShape 234">
          <a:extLst>
            <a:ext uri="{FF2B5EF4-FFF2-40B4-BE49-F238E27FC236}">
              <a16:creationId xmlns:a16="http://schemas.microsoft.com/office/drawing/2014/main" xmlns="" id="{00000000-0008-0000-0000-00008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80" name="AutoShape 233">
          <a:extLst>
            <a:ext uri="{FF2B5EF4-FFF2-40B4-BE49-F238E27FC236}">
              <a16:creationId xmlns:a16="http://schemas.microsoft.com/office/drawing/2014/main" xmlns="" id="{00000000-0008-0000-0000-00009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81" name="AutoShape 232">
          <a:extLst>
            <a:ext uri="{FF2B5EF4-FFF2-40B4-BE49-F238E27FC236}">
              <a16:creationId xmlns:a16="http://schemas.microsoft.com/office/drawing/2014/main" xmlns="" id="{00000000-0008-0000-0000-00009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82" name="AutoShape 231">
          <a:extLst>
            <a:ext uri="{FF2B5EF4-FFF2-40B4-BE49-F238E27FC236}">
              <a16:creationId xmlns:a16="http://schemas.microsoft.com/office/drawing/2014/main" xmlns="" id="{00000000-0008-0000-0000-00009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83" name="AutoShape 230">
          <a:extLst>
            <a:ext uri="{FF2B5EF4-FFF2-40B4-BE49-F238E27FC236}">
              <a16:creationId xmlns:a16="http://schemas.microsoft.com/office/drawing/2014/main" xmlns="" id="{00000000-0008-0000-0000-00009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84" name="AutoShape 344">
          <a:extLst>
            <a:ext uri="{FF2B5EF4-FFF2-40B4-BE49-F238E27FC236}">
              <a16:creationId xmlns:a16="http://schemas.microsoft.com/office/drawing/2014/main" xmlns="" id="{00000000-0008-0000-0000-00009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85" name="AutoShape 343">
          <a:extLst>
            <a:ext uri="{FF2B5EF4-FFF2-40B4-BE49-F238E27FC236}">
              <a16:creationId xmlns:a16="http://schemas.microsoft.com/office/drawing/2014/main" xmlns="" id="{00000000-0008-0000-0000-00009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86" name="AutoShape 342">
          <a:extLst>
            <a:ext uri="{FF2B5EF4-FFF2-40B4-BE49-F238E27FC236}">
              <a16:creationId xmlns:a16="http://schemas.microsoft.com/office/drawing/2014/main" xmlns="" id="{00000000-0008-0000-0000-00009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87" name="AutoShape 341">
          <a:extLst>
            <a:ext uri="{FF2B5EF4-FFF2-40B4-BE49-F238E27FC236}">
              <a16:creationId xmlns:a16="http://schemas.microsoft.com/office/drawing/2014/main" xmlns="" id="{00000000-0008-0000-0000-00009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88" name="AutoShape 340">
          <a:extLst>
            <a:ext uri="{FF2B5EF4-FFF2-40B4-BE49-F238E27FC236}">
              <a16:creationId xmlns:a16="http://schemas.microsoft.com/office/drawing/2014/main" xmlns="" id="{00000000-0008-0000-0000-00009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89" name="AutoShape 339">
          <a:extLst>
            <a:ext uri="{FF2B5EF4-FFF2-40B4-BE49-F238E27FC236}">
              <a16:creationId xmlns:a16="http://schemas.microsoft.com/office/drawing/2014/main" xmlns="" id="{00000000-0008-0000-0000-00009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90" name="AutoShape 338">
          <a:extLst>
            <a:ext uri="{FF2B5EF4-FFF2-40B4-BE49-F238E27FC236}">
              <a16:creationId xmlns:a16="http://schemas.microsoft.com/office/drawing/2014/main" xmlns="" id="{00000000-0008-0000-0000-00009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91" name="AutoShape 337">
          <a:extLst>
            <a:ext uri="{FF2B5EF4-FFF2-40B4-BE49-F238E27FC236}">
              <a16:creationId xmlns:a16="http://schemas.microsoft.com/office/drawing/2014/main" xmlns="" id="{00000000-0008-0000-0000-00009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92" name="AutoShape 336">
          <a:extLst>
            <a:ext uri="{FF2B5EF4-FFF2-40B4-BE49-F238E27FC236}">
              <a16:creationId xmlns:a16="http://schemas.microsoft.com/office/drawing/2014/main" xmlns="" id="{00000000-0008-0000-0000-00009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93" name="AutoShape 335">
          <a:extLst>
            <a:ext uri="{FF2B5EF4-FFF2-40B4-BE49-F238E27FC236}">
              <a16:creationId xmlns:a16="http://schemas.microsoft.com/office/drawing/2014/main" xmlns="" id="{00000000-0008-0000-0000-00009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94" name="AutoShape 334">
          <a:extLst>
            <a:ext uri="{FF2B5EF4-FFF2-40B4-BE49-F238E27FC236}">
              <a16:creationId xmlns:a16="http://schemas.microsoft.com/office/drawing/2014/main" xmlns="" id="{00000000-0008-0000-0000-00009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95" name="AutoShape 333">
          <a:extLst>
            <a:ext uri="{FF2B5EF4-FFF2-40B4-BE49-F238E27FC236}">
              <a16:creationId xmlns:a16="http://schemas.microsoft.com/office/drawing/2014/main" xmlns="" id="{00000000-0008-0000-0000-00009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96" name="AutoShape 332">
          <a:extLst>
            <a:ext uri="{FF2B5EF4-FFF2-40B4-BE49-F238E27FC236}">
              <a16:creationId xmlns:a16="http://schemas.microsoft.com/office/drawing/2014/main" xmlns="" id="{00000000-0008-0000-0000-0000A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97" name="AutoShape 331">
          <a:extLst>
            <a:ext uri="{FF2B5EF4-FFF2-40B4-BE49-F238E27FC236}">
              <a16:creationId xmlns:a16="http://schemas.microsoft.com/office/drawing/2014/main" xmlns="" id="{00000000-0008-0000-0000-0000A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98" name="AutoShape 330">
          <a:extLst>
            <a:ext uri="{FF2B5EF4-FFF2-40B4-BE49-F238E27FC236}">
              <a16:creationId xmlns:a16="http://schemas.microsoft.com/office/drawing/2014/main" xmlns="" id="{00000000-0008-0000-0000-0000A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699" name="AutoShape 329">
          <a:extLst>
            <a:ext uri="{FF2B5EF4-FFF2-40B4-BE49-F238E27FC236}">
              <a16:creationId xmlns:a16="http://schemas.microsoft.com/office/drawing/2014/main" xmlns="" id="{00000000-0008-0000-0000-0000A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00" name="AutoShape 328">
          <a:extLst>
            <a:ext uri="{FF2B5EF4-FFF2-40B4-BE49-F238E27FC236}">
              <a16:creationId xmlns:a16="http://schemas.microsoft.com/office/drawing/2014/main" xmlns="" id="{00000000-0008-0000-0000-0000A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01" name="AutoShape 327">
          <a:extLst>
            <a:ext uri="{FF2B5EF4-FFF2-40B4-BE49-F238E27FC236}">
              <a16:creationId xmlns:a16="http://schemas.microsoft.com/office/drawing/2014/main" xmlns="" id="{00000000-0008-0000-0000-0000A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02" name="AutoShape 326">
          <a:extLst>
            <a:ext uri="{FF2B5EF4-FFF2-40B4-BE49-F238E27FC236}">
              <a16:creationId xmlns:a16="http://schemas.microsoft.com/office/drawing/2014/main" xmlns="" id="{00000000-0008-0000-0000-0000A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03" name="AutoShape 325">
          <a:extLst>
            <a:ext uri="{FF2B5EF4-FFF2-40B4-BE49-F238E27FC236}">
              <a16:creationId xmlns:a16="http://schemas.microsoft.com/office/drawing/2014/main" xmlns="" id="{00000000-0008-0000-0000-0000A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04" name="AutoShape 324">
          <a:extLst>
            <a:ext uri="{FF2B5EF4-FFF2-40B4-BE49-F238E27FC236}">
              <a16:creationId xmlns:a16="http://schemas.microsoft.com/office/drawing/2014/main" xmlns="" id="{00000000-0008-0000-0000-0000A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05" name="AutoShape 323">
          <a:extLst>
            <a:ext uri="{FF2B5EF4-FFF2-40B4-BE49-F238E27FC236}">
              <a16:creationId xmlns:a16="http://schemas.microsoft.com/office/drawing/2014/main" xmlns="" id="{00000000-0008-0000-0000-0000A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06" name="AutoShape 322">
          <a:extLst>
            <a:ext uri="{FF2B5EF4-FFF2-40B4-BE49-F238E27FC236}">
              <a16:creationId xmlns:a16="http://schemas.microsoft.com/office/drawing/2014/main" xmlns="" id="{00000000-0008-0000-0000-0000A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07" name="AutoShape 321">
          <a:extLst>
            <a:ext uri="{FF2B5EF4-FFF2-40B4-BE49-F238E27FC236}">
              <a16:creationId xmlns:a16="http://schemas.microsoft.com/office/drawing/2014/main" xmlns="" id="{00000000-0008-0000-0000-0000A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08" name="AutoShape 320">
          <a:extLst>
            <a:ext uri="{FF2B5EF4-FFF2-40B4-BE49-F238E27FC236}">
              <a16:creationId xmlns:a16="http://schemas.microsoft.com/office/drawing/2014/main" xmlns="" id="{00000000-0008-0000-0000-0000A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09" name="AutoShape 319">
          <a:extLst>
            <a:ext uri="{FF2B5EF4-FFF2-40B4-BE49-F238E27FC236}">
              <a16:creationId xmlns:a16="http://schemas.microsoft.com/office/drawing/2014/main" xmlns="" id="{00000000-0008-0000-0000-0000A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10" name="AutoShape 318">
          <a:extLst>
            <a:ext uri="{FF2B5EF4-FFF2-40B4-BE49-F238E27FC236}">
              <a16:creationId xmlns:a16="http://schemas.microsoft.com/office/drawing/2014/main" xmlns="" id="{00000000-0008-0000-0000-0000A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11" name="AutoShape 317">
          <a:extLst>
            <a:ext uri="{FF2B5EF4-FFF2-40B4-BE49-F238E27FC236}">
              <a16:creationId xmlns:a16="http://schemas.microsoft.com/office/drawing/2014/main" xmlns="" id="{00000000-0008-0000-0000-0000A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12" name="AutoShape 316">
          <a:extLst>
            <a:ext uri="{FF2B5EF4-FFF2-40B4-BE49-F238E27FC236}">
              <a16:creationId xmlns:a16="http://schemas.microsoft.com/office/drawing/2014/main" xmlns="" id="{00000000-0008-0000-0000-0000B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13" name="AutoShape 315">
          <a:extLst>
            <a:ext uri="{FF2B5EF4-FFF2-40B4-BE49-F238E27FC236}">
              <a16:creationId xmlns:a16="http://schemas.microsoft.com/office/drawing/2014/main" xmlns="" id="{00000000-0008-0000-0000-0000B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14" name="AutoShape 314">
          <a:extLst>
            <a:ext uri="{FF2B5EF4-FFF2-40B4-BE49-F238E27FC236}">
              <a16:creationId xmlns:a16="http://schemas.microsoft.com/office/drawing/2014/main" xmlns="" id="{00000000-0008-0000-0000-0000B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15" name="AutoShape 313">
          <a:extLst>
            <a:ext uri="{FF2B5EF4-FFF2-40B4-BE49-F238E27FC236}">
              <a16:creationId xmlns:a16="http://schemas.microsoft.com/office/drawing/2014/main" xmlns="" id="{00000000-0008-0000-0000-0000B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16" name="AutoShape 312">
          <a:extLst>
            <a:ext uri="{FF2B5EF4-FFF2-40B4-BE49-F238E27FC236}">
              <a16:creationId xmlns:a16="http://schemas.microsoft.com/office/drawing/2014/main" xmlns="" id="{00000000-0008-0000-0000-0000B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17" name="AutoShape 311">
          <a:extLst>
            <a:ext uri="{FF2B5EF4-FFF2-40B4-BE49-F238E27FC236}">
              <a16:creationId xmlns:a16="http://schemas.microsoft.com/office/drawing/2014/main" xmlns="" id="{00000000-0008-0000-0000-0000B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18" name="AutoShape 310">
          <a:extLst>
            <a:ext uri="{FF2B5EF4-FFF2-40B4-BE49-F238E27FC236}">
              <a16:creationId xmlns:a16="http://schemas.microsoft.com/office/drawing/2014/main" xmlns="" id="{00000000-0008-0000-0000-0000B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19" name="AutoShape 309">
          <a:extLst>
            <a:ext uri="{FF2B5EF4-FFF2-40B4-BE49-F238E27FC236}">
              <a16:creationId xmlns:a16="http://schemas.microsoft.com/office/drawing/2014/main" xmlns="" id="{00000000-0008-0000-0000-0000B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20" name="AutoShape 308">
          <a:extLst>
            <a:ext uri="{FF2B5EF4-FFF2-40B4-BE49-F238E27FC236}">
              <a16:creationId xmlns:a16="http://schemas.microsoft.com/office/drawing/2014/main" xmlns="" id="{00000000-0008-0000-0000-0000B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21" name="AutoShape 307">
          <a:extLst>
            <a:ext uri="{FF2B5EF4-FFF2-40B4-BE49-F238E27FC236}">
              <a16:creationId xmlns:a16="http://schemas.microsoft.com/office/drawing/2014/main" xmlns="" id="{00000000-0008-0000-0000-0000B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22" name="AutoShape 306">
          <a:extLst>
            <a:ext uri="{FF2B5EF4-FFF2-40B4-BE49-F238E27FC236}">
              <a16:creationId xmlns:a16="http://schemas.microsoft.com/office/drawing/2014/main" xmlns="" id="{00000000-0008-0000-0000-0000B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23" name="AutoShape 305">
          <a:extLst>
            <a:ext uri="{FF2B5EF4-FFF2-40B4-BE49-F238E27FC236}">
              <a16:creationId xmlns:a16="http://schemas.microsoft.com/office/drawing/2014/main" xmlns="" id="{00000000-0008-0000-0000-0000B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24" name="AutoShape 304">
          <a:extLst>
            <a:ext uri="{FF2B5EF4-FFF2-40B4-BE49-F238E27FC236}">
              <a16:creationId xmlns:a16="http://schemas.microsoft.com/office/drawing/2014/main" xmlns="" id="{00000000-0008-0000-0000-0000B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25" name="AutoShape 303">
          <a:extLst>
            <a:ext uri="{FF2B5EF4-FFF2-40B4-BE49-F238E27FC236}">
              <a16:creationId xmlns:a16="http://schemas.microsoft.com/office/drawing/2014/main" xmlns="" id="{00000000-0008-0000-0000-0000B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26" name="AutoShape 302">
          <a:extLst>
            <a:ext uri="{FF2B5EF4-FFF2-40B4-BE49-F238E27FC236}">
              <a16:creationId xmlns:a16="http://schemas.microsoft.com/office/drawing/2014/main" xmlns="" id="{00000000-0008-0000-0000-0000B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27" name="AutoShape 301">
          <a:extLst>
            <a:ext uri="{FF2B5EF4-FFF2-40B4-BE49-F238E27FC236}">
              <a16:creationId xmlns:a16="http://schemas.microsoft.com/office/drawing/2014/main" xmlns="" id="{00000000-0008-0000-0000-0000B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28" name="AutoShape 300">
          <a:extLst>
            <a:ext uri="{FF2B5EF4-FFF2-40B4-BE49-F238E27FC236}">
              <a16:creationId xmlns:a16="http://schemas.microsoft.com/office/drawing/2014/main" xmlns="" id="{00000000-0008-0000-0000-0000C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29" name="AutoShape 299">
          <a:extLst>
            <a:ext uri="{FF2B5EF4-FFF2-40B4-BE49-F238E27FC236}">
              <a16:creationId xmlns:a16="http://schemas.microsoft.com/office/drawing/2014/main" xmlns="" id="{00000000-0008-0000-0000-0000C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30" name="AutoShape 298">
          <a:extLst>
            <a:ext uri="{FF2B5EF4-FFF2-40B4-BE49-F238E27FC236}">
              <a16:creationId xmlns:a16="http://schemas.microsoft.com/office/drawing/2014/main" xmlns="" id="{00000000-0008-0000-0000-0000C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31" name="AutoShape 297">
          <a:extLst>
            <a:ext uri="{FF2B5EF4-FFF2-40B4-BE49-F238E27FC236}">
              <a16:creationId xmlns:a16="http://schemas.microsoft.com/office/drawing/2014/main" xmlns="" id="{00000000-0008-0000-0000-0000C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32" name="AutoShape 296">
          <a:extLst>
            <a:ext uri="{FF2B5EF4-FFF2-40B4-BE49-F238E27FC236}">
              <a16:creationId xmlns:a16="http://schemas.microsoft.com/office/drawing/2014/main" xmlns="" id="{00000000-0008-0000-0000-0000C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33" name="AutoShape 295">
          <a:extLst>
            <a:ext uri="{FF2B5EF4-FFF2-40B4-BE49-F238E27FC236}">
              <a16:creationId xmlns:a16="http://schemas.microsoft.com/office/drawing/2014/main" xmlns="" id="{00000000-0008-0000-0000-0000C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34" name="AutoShape 294">
          <a:extLst>
            <a:ext uri="{FF2B5EF4-FFF2-40B4-BE49-F238E27FC236}">
              <a16:creationId xmlns:a16="http://schemas.microsoft.com/office/drawing/2014/main" xmlns="" id="{00000000-0008-0000-0000-0000C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35" name="AutoShape 293">
          <a:extLst>
            <a:ext uri="{FF2B5EF4-FFF2-40B4-BE49-F238E27FC236}">
              <a16:creationId xmlns:a16="http://schemas.microsoft.com/office/drawing/2014/main" xmlns="" id="{00000000-0008-0000-0000-0000C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36" name="AutoShape 292">
          <a:extLst>
            <a:ext uri="{FF2B5EF4-FFF2-40B4-BE49-F238E27FC236}">
              <a16:creationId xmlns:a16="http://schemas.microsoft.com/office/drawing/2014/main" xmlns="" id="{00000000-0008-0000-0000-0000C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37" name="AutoShape 291">
          <a:extLst>
            <a:ext uri="{FF2B5EF4-FFF2-40B4-BE49-F238E27FC236}">
              <a16:creationId xmlns:a16="http://schemas.microsoft.com/office/drawing/2014/main" xmlns="" id="{00000000-0008-0000-0000-0000C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38" name="AutoShape 290">
          <a:extLst>
            <a:ext uri="{FF2B5EF4-FFF2-40B4-BE49-F238E27FC236}">
              <a16:creationId xmlns:a16="http://schemas.microsoft.com/office/drawing/2014/main" xmlns="" id="{00000000-0008-0000-0000-0000C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39" name="AutoShape 289">
          <a:extLst>
            <a:ext uri="{FF2B5EF4-FFF2-40B4-BE49-F238E27FC236}">
              <a16:creationId xmlns:a16="http://schemas.microsoft.com/office/drawing/2014/main" xmlns="" id="{00000000-0008-0000-0000-0000C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40" name="AutoShape 288">
          <a:extLst>
            <a:ext uri="{FF2B5EF4-FFF2-40B4-BE49-F238E27FC236}">
              <a16:creationId xmlns:a16="http://schemas.microsoft.com/office/drawing/2014/main" xmlns="" id="{00000000-0008-0000-0000-0000C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41" name="AutoShape 287">
          <a:extLst>
            <a:ext uri="{FF2B5EF4-FFF2-40B4-BE49-F238E27FC236}">
              <a16:creationId xmlns:a16="http://schemas.microsoft.com/office/drawing/2014/main" xmlns="" id="{00000000-0008-0000-0000-0000C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42" name="AutoShape 286">
          <a:extLst>
            <a:ext uri="{FF2B5EF4-FFF2-40B4-BE49-F238E27FC236}">
              <a16:creationId xmlns:a16="http://schemas.microsoft.com/office/drawing/2014/main" xmlns="" id="{00000000-0008-0000-0000-0000C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43" name="AutoShape 285">
          <a:extLst>
            <a:ext uri="{FF2B5EF4-FFF2-40B4-BE49-F238E27FC236}">
              <a16:creationId xmlns:a16="http://schemas.microsoft.com/office/drawing/2014/main" xmlns="" id="{00000000-0008-0000-0000-0000C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44" name="AutoShape 284">
          <a:extLst>
            <a:ext uri="{FF2B5EF4-FFF2-40B4-BE49-F238E27FC236}">
              <a16:creationId xmlns:a16="http://schemas.microsoft.com/office/drawing/2014/main" xmlns="" id="{00000000-0008-0000-0000-0000D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45" name="AutoShape 283">
          <a:extLst>
            <a:ext uri="{FF2B5EF4-FFF2-40B4-BE49-F238E27FC236}">
              <a16:creationId xmlns:a16="http://schemas.microsoft.com/office/drawing/2014/main" xmlns="" id="{00000000-0008-0000-0000-0000D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46" name="AutoShape 282">
          <a:extLst>
            <a:ext uri="{FF2B5EF4-FFF2-40B4-BE49-F238E27FC236}">
              <a16:creationId xmlns:a16="http://schemas.microsoft.com/office/drawing/2014/main" xmlns="" id="{00000000-0008-0000-0000-0000D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47" name="AutoShape 281">
          <a:extLst>
            <a:ext uri="{FF2B5EF4-FFF2-40B4-BE49-F238E27FC236}">
              <a16:creationId xmlns:a16="http://schemas.microsoft.com/office/drawing/2014/main" xmlns="" id="{00000000-0008-0000-0000-0000D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48" name="AutoShape 280">
          <a:extLst>
            <a:ext uri="{FF2B5EF4-FFF2-40B4-BE49-F238E27FC236}">
              <a16:creationId xmlns:a16="http://schemas.microsoft.com/office/drawing/2014/main" xmlns="" id="{00000000-0008-0000-0000-0000D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49" name="AutoShape 279">
          <a:extLst>
            <a:ext uri="{FF2B5EF4-FFF2-40B4-BE49-F238E27FC236}">
              <a16:creationId xmlns:a16="http://schemas.microsoft.com/office/drawing/2014/main" xmlns="" id="{00000000-0008-0000-0000-0000D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50" name="AutoShape 278">
          <a:extLst>
            <a:ext uri="{FF2B5EF4-FFF2-40B4-BE49-F238E27FC236}">
              <a16:creationId xmlns:a16="http://schemas.microsoft.com/office/drawing/2014/main" xmlns="" id="{00000000-0008-0000-0000-0000D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51" name="AutoShape 277">
          <a:extLst>
            <a:ext uri="{FF2B5EF4-FFF2-40B4-BE49-F238E27FC236}">
              <a16:creationId xmlns:a16="http://schemas.microsoft.com/office/drawing/2014/main" xmlns="" id="{00000000-0008-0000-0000-0000D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52" name="AutoShape 276">
          <a:extLst>
            <a:ext uri="{FF2B5EF4-FFF2-40B4-BE49-F238E27FC236}">
              <a16:creationId xmlns:a16="http://schemas.microsoft.com/office/drawing/2014/main" xmlns="" id="{00000000-0008-0000-0000-0000D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53" name="AutoShape 275">
          <a:extLst>
            <a:ext uri="{FF2B5EF4-FFF2-40B4-BE49-F238E27FC236}">
              <a16:creationId xmlns:a16="http://schemas.microsoft.com/office/drawing/2014/main" xmlns="" id="{00000000-0008-0000-0000-0000D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54" name="AutoShape 274">
          <a:extLst>
            <a:ext uri="{FF2B5EF4-FFF2-40B4-BE49-F238E27FC236}">
              <a16:creationId xmlns:a16="http://schemas.microsoft.com/office/drawing/2014/main" xmlns="" id="{00000000-0008-0000-0000-0000D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55" name="AutoShape 273">
          <a:extLst>
            <a:ext uri="{FF2B5EF4-FFF2-40B4-BE49-F238E27FC236}">
              <a16:creationId xmlns:a16="http://schemas.microsoft.com/office/drawing/2014/main" xmlns="" id="{00000000-0008-0000-0000-0000D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56" name="AutoShape 272">
          <a:extLst>
            <a:ext uri="{FF2B5EF4-FFF2-40B4-BE49-F238E27FC236}">
              <a16:creationId xmlns:a16="http://schemas.microsoft.com/office/drawing/2014/main" xmlns="" id="{00000000-0008-0000-0000-0000D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57" name="AutoShape 271">
          <a:extLst>
            <a:ext uri="{FF2B5EF4-FFF2-40B4-BE49-F238E27FC236}">
              <a16:creationId xmlns:a16="http://schemas.microsoft.com/office/drawing/2014/main" xmlns="" id="{00000000-0008-0000-0000-0000D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58" name="AutoShape 270">
          <a:extLst>
            <a:ext uri="{FF2B5EF4-FFF2-40B4-BE49-F238E27FC236}">
              <a16:creationId xmlns:a16="http://schemas.microsoft.com/office/drawing/2014/main" xmlns="" id="{00000000-0008-0000-0000-0000D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59" name="AutoShape 269">
          <a:extLst>
            <a:ext uri="{FF2B5EF4-FFF2-40B4-BE49-F238E27FC236}">
              <a16:creationId xmlns:a16="http://schemas.microsoft.com/office/drawing/2014/main" xmlns="" id="{00000000-0008-0000-0000-0000D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60" name="AutoShape 268">
          <a:extLst>
            <a:ext uri="{FF2B5EF4-FFF2-40B4-BE49-F238E27FC236}">
              <a16:creationId xmlns:a16="http://schemas.microsoft.com/office/drawing/2014/main" xmlns="" id="{00000000-0008-0000-0000-0000E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61" name="AutoShape 267">
          <a:extLst>
            <a:ext uri="{FF2B5EF4-FFF2-40B4-BE49-F238E27FC236}">
              <a16:creationId xmlns:a16="http://schemas.microsoft.com/office/drawing/2014/main" xmlns="" id="{00000000-0008-0000-0000-0000E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62" name="AutoShape 266">
          <a:extLst>
            <a:ext uri="{FF2B5EF4-FFF2-40B4-BE49-F238E27FC236}">
              <a16:creationId xmlns:a16="http://schemas.microsoft.com/office/drawing/2014/main" xmlns="" id="{00000000-0008-0000-0000-0000E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63" name="AutoShape 265">
          <a:extLst>
            <a:ext uri="{FF2B5EF4-FFF2-40B4-BE49-F238E27FC236}">
              <a16:creationId xmlns:a16="http://schemas.microsoft.com/office/drawing/2014/main" xmlns="" id="{00000000-0008-0000-0000-0000E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64" name="AutoShape 264">
          <a:extLst>
            <a:ext uri="{FF2B5EF4-FFF2-40B4-BE49-F238E27FC236}">
              <a16:creationId xmlns:a16="http://schemas.microsoft.com/office/drawing/2014/main" xmlns="" id="{00000000-0008-0000-0000-0000E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65" name="AutoShape 263">
          <a:extLst>
            <a:ext uri="{FF2B5EF4-FFF2-40B4-BE49-F238E27FC236}">
              <a16:creationId xmlns:a16="http://schemas.microsoft.com/office/drawing/2014/main" xmlns="" id="{00000000-0008-0000-0000-0000E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66" name="AutoShape 262">
          <a:extLst>
            <a:ext uri="{FF2B5EF4-FFF2-40B4-BE49-F238E27FC236}">
              <a16:creationId xmlns:a16="http://schemas.microsoft.com/office/drawing/2014/main" xmlns="" id="{00000000-0008-0000-0000-0000E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67" name="AutoShape 261">
          <a:extLst>
            <a:ext uri="{FF2B5EF4-FFF2-40B4-BE49-F238E27FC236}">
              <a16:creationId xmlns:a16="http://schemas.microsoft.com/office/drawing/2014/main" xmlns="" id="{00000000-0008-0000-0000-0000E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68" name="AutoShape 260">
          <a:extLst>
            <a:ext uri="{FF2B5EF4-FFF2-40B4-BE49-F238E27FC236}">
              <a16:creationId xmlns:a16="http://schemas.microsoft.com/office/drawing/2014/main" xmlns="" id="{00000000-0008-0000-0000-0000E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69" name="AutoShape 259">
          <a:extLst>
            <a:ext uri="{FF2B5EF4-FFF2-40B4-BE49-F238E27FC236}">
              <a16:creationId xmlns:a16="http://schemas.microsoft.com/office/drawing/2014/main" xmlns="" id="{00000000-0008-0000-0000-0000E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70" name="AutoShape 258">
          <a:extLst>
            <a:ext uri="{FF2B5EF4-FFF2-40B4-BE49-F238E27FC236}">
              <a16:creationId xmlns:a16="http://schemas.microsoft.com/office/drawing/2014/main" xmlns="" id="{00000000-0008-0000-0000-0000E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71" name="AutoShape 257">
          <a:extLst>
            <a:ext uri="{FF2B5EF4-FFF2-40B4-BE49-F238E27FC236}">
              <a16:creationId xmlns:a16="http://schemas.microsoft.com/office/drawing/2014/main" xmlns="" id="{00000000-0008-0000-0000-0000E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72" name="AutoShape 256">
          <a:extLst>
            <a:ext uri="{FF2B5EF4-FFF2-40B4-BE49-F238E27FC236}">
              <a16:creationId xmlns:a16="http://schemas.microsoft.com/office/drawing/2014/main" xmlns="" id="{00000000-0008-0000-0000-0000E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73" name="AutoShape 255">
          <a:extLst>
            <a:ext uri="{FF2B5EF4-FFF2-40B4-BE49-F238E27FC236}">
              <a16:creationId xmlns:a16="http://schemas.microsoft.com/office/drawing/2014/main" xmlns="" id="{00000000-0008-0000-0000-0000E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74" name="AutoShape 254">
          <a:extLst>
            <a:ext uri="{FF2B5EF4-FFF2-40B4-BE49-F238E27FC236}">
              <a16:creationId xmlns:a16="http://schemas.microsoft.com/office/drawing/2014/main" xmlns="" id="{00000000-0008-0000-0000-0000E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75" name="AutoShape 253">
          <a:extLst>
            <a:ext uri="{FF2B5EF4-FFF2-40B4-BE49-F238E27FC236}">
              <a16:creationId xmlns:a16="http://schemas.microsoft.com/office/drawing/2014/main" xmlns="" id="{00000000-0008-0000-0000-0000E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76" name="AutoShape 252">
          <a:extLst>
            <a:ext uri="{FF2B5EF4-FFF2-40B4-BE49-F238E27FC236}">
              <a16:creationId xmlns:a16="http://schemas.microsoft.com/office/drawing/2014/main" xmlns="" id="{00000000-0008-0000-0000-0000F0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77" name="AutoShape 251">
          <a:extLst>
            <a:ext uri="{FF2B5EF4-FFF2-40B4-BE49-F238E27FC236}">
              <a16:creationId xmlns:a16="http://schemas.microsoft.com/office/drawing/2014/main" xmlns="" id="{00000000-0008-0000-0000-0000F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78" name="AutoShape 250">
          <a:extLst>
            <a:ext uri="{FF2B5EF4-FFF2-40B4-BE49-F238E27FC236}">
              <a16:creationId xmlns:a16="http://schemas.microsoft.com/office/drawing/2014/main" xmlns="" id="{00000000-0008-0000-0000-0000F2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79" name="AutoShape 249">
          <a:extLst>
            <a:ext uri="{FF2B5EF4-FFF2-40B4-BE49-F238E27FC236}">
              <a16:creationId xmlns:a16="http://schemas.microsoft.com/office/drawing/2014/main" xmlns="" id="{00000000-0008-0000-0000-0000F3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80" name="AutoShape 248">
          <a:extLst>
            <a:ext uri="{FF2B5EF4-FFF2-40B4-BE49-F238E27FC236}">
              <a16:creationId xmlns:a16="http://schemas.microsoft.com/office/drawing/2014/main" xmlns="" id="{00000000-0008-0000-0000-0000F4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81" name="AutoShape 247">
          <a:extLst>
            <a:ext uri="{FF2B5EF4-FFF2-40B4-BE49-F238E27FC236}">
              <a16:creationId xmlns:a16="http://schemas.microsoft.com/office/drawing/2014/main" xmlns="" id="{00000000-0008-0000-0000-0000F5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82" name="AutoShape 246">
          <a:extLst>
            <a:ext uri="{FF2B5EF4-FFF2-40B4-BE49-F238E27FC236}">
              <a16:creationId xmlns:a16="http://schemas.microsoft.com/office/drawing/2014/main" xmlns="" id="{00000000-0008-0000-0000-0000F6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83" name="AutoShape 245">
          <a:extLst>
            <a:ext uri="{FF2B5EF4-FFF2-40B4-BE49-F238E27FC236}">
              <a16:creationId xmlns:a16="http://schemas.microsoft.com/office/drawing/2014/main" xmlns="" id="{00000000-0008-0000-0000-0000F7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84" name="AutoShape 244">
          <a:extLst>
            <a:ext uri="{FF2B5EF4-FFF2-40B4-BE49-F238E27FC236}">
              <a16:creationId xmlns:a16="http://schemas.microsoft.com/office/drawing/2014/main" xmlns="" id="{00000000-0008-0000-0000-0000F8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85" name="AutoShape 243">
          <a:extLst>
            <a:ext uri="{FF2B5EF4-FFF2-40B4-BE49-F238E27FC236}">
              <a16:creationId xmlns:a16="http://schemas.microsoft.com/office/drawing/2014/main" xmlns="" id="{00000000-0008-0000-0000-0000F9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86" name="AutoShape 242">
          <a:extLst>
            <a:ext uri="{FF2B5EF4-FFF2-40B4-BE49-F238E27FC236}">
              <a16:creationId xmlns:a16="http://schemas.microsoft.com/office/drawing/2014/main" xmlns="" id="{00000000-0008-0000-0000-0000FA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87" name="AutoShape 241">
          <a:extLst>
            <a:ext uri="{FF2B5EF4-FFF2-40B4-BE49-F238E27FC236}">
              <a16:creationId xmlns:a16="http://schemas.microsoft.com/office/drawing/2014/main" xmlns="" id="{00000000-0008-0000-0000-0000FB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88" name="AutoShape 240">
          <a:extLst>
            <a:ext uri="{FF2B5EF4-FFF2-40B4-BE49-F238E27FC236}">
              <a16:creationId xmlns:a16="http://schemas.microsoft.com/office/drawing/2014/main" xmlns="" id="{00000000-0008-0000-0000-0000FC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89" name="AutoShape 239">
          <a:extLst>
            <a:ext uri="{FF2B5EF4-FFF2-40B4-BE49-F238E27FC236}">
              <a16:creationId xmlns:a16="http://schemas.microsoft.com/office/drawing/2014/main" xmlns="" id="{00000000-0008-0000-0000-0000FD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90" name="AutoShape 238">
          <a:extLst>
            <a:ext uri="{FF2B5EF4-FFF2-40B4-BE49-F238E27FC236}">
              <a16:creationId xmlns:a16="http://schemas.microsoft.com/office/drawing/2014/main" xmlns="" id="{00000000-0008-0000-0000-0000FE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91" name="AutoShape 237">
          <a:extLst>
            <a:ext uri="{FF2B5EF4-FFF2-40B4-BE49-F238E27FC236}">
              <a16:creationId xmlns:a16="http://schemas.microsoft.com/office/drawing/2014/main" xmlns="" id="{00000000-0008-0000-0000-0000FF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92" name="AutoShape 236">
          <a:extLst>
            <a:ext uri="{FF2B5EF4-FFF2-40B4-BE49-F238E27FC236}">
              <a16:creationId xmlns:a16="http://schemas.microsoft.com/office/drawing/2014/main" xmlns="" id="{00000000-0008-0000-0000-00000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93" name="AutoShape 235">
          <a:extLst>
            <a:ext uri="{FF2B5EF4-FFF2-40B4-BE49-F238E27FC236}">
              <a16:creationId xmlns:a16="http://schemas.microsoft.com/office/drawing/2014/main" xmlns="" id="{00000000-0008-0000-0000-00000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94" name="AutoShape 234">
          <a:extLst>
            <a:ext uri="{FF2B5EF4-FFF2-40B4-BE49-F238E27FC236}">
              <a16:creationId xmlns:a16="http://schemas.microsoft.com/office/drawing/2014/main" xmlns="" id="{00000000-0008-0000-0000-00000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95" name="AutoShape 233">
          <a:extLst>
            <a:ext uri="{FF2B5EF4-FFF2-40B4-BE49-F238E27FC236}">
              <a16:creationId xmlns:a16="http://schemas.microsoft.com/office/drawing/2014/main" xmlns="" id="{00000000-0008-0000-0000-00000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96" name="AutoShape 232">
          <a:extLst>
            <a:ext uri="{FF2B5EF4-FFF2-40B4-BE49-F238E27FC236}">
              <a16:creationId xmlns:a16="http://schemas.microsoft.com/office/drawing/2014/main" xmlns="" id="{00000000-0008-0000-0000-00000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97" name="AutoShape 231">
          <a:extLst>
            <a:ext uri="{FF2B5EF4-FFF2-40B4-BE49-F238E27FC236}">
              <a16:creationId xmlns:a16="http://schemas.microsoft.com/office/drawing/2014/main" xmlns="" id="{00000000-0008-0000-0000-00000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98" name="AutoShape 230">
          <a:extLst>
            <a:ext uri="{FF2B5EF4-FFF2-40B4-BE49-F238E27FC236}">
              <a16:creationId xmlns:a16="http://schemas.microsoft.com/office/drawing/2014/main" xmlns="" id="{00000000-0008-0000-0000-00000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799" name="AutoShape 344">
          <a:extLst>
            <a:ext uri="{FF2B5EF4-FFF2-40B4-BE49-F238E27FC236}">
              <a16:creationId xmlns:a16="http://schemas.microsoft.com/office/drawing/2014/main" xmlns="" id="{00000000-0008-0000-0000-00000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00" name="AutoShape 343">
          <a:extLst>
            <a:ext uri="{FF2B5EF4-FFF2-40B4-BE49-F238E27FC236}">
              <a16:creationId xmlns:a16="http://schemas.microsoft.com/office/drawing/2014/main" xmlns="" id="{00000000-0008-0000-0000-00000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01" name="AutoShape 342">
          <a:extLst>
            <a:ext uri="{FF2B5EF4-FFF2-40B4-BE49-F238E27FC236}">
              <a16:creationId xmlns:a16="http://schemas.microsoft.com/office/drawing/2014/main" xmlns="" id="{00000000-0008-0000-0000-00000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02" name="AutoShape 341">
          <a:extLst>
            <a:ext uri="{FF2B5EF4-FFF2-40B4-BE49-F238E27FC236}">
              <a16:creationId xmlns:a16="http://schemas.microsoft.com/office/drawing/2014/main" xmlns="" id="{00000000-0008-0000-0000-00000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03" name="AutoShape 340">
          <a:extLst>
            <a:ext uri="{FF2B5EF4-FFF2-40B4-BE49-F238E27FC236}">
              <a16:creationId xmlns:a16="http://schemas.microsoft.com/office/drawing/2014/main" xmlns="" id="{00000000-0008-0000-0000-00000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04" name="AutoShape 339">
          <a:extLst>
            <a:ext uri="{FF2B5EF4-FFF2-40B4-BE49-F238E27FC236}">
              <a16:creationId xmlns:a16="http://schemas.microsoft.com/office/drawing/2014/main" xmlns="" id="{00000000-0008-0000-0000-00000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05" name="AutoShape 338">
          <a:extLst>
            <a:ext uri="{FF2B5EF4-FFF2-40B4-BE49-F238E27FC236}">
              <a16:creationId xmlns:a16="http://schemas.microsoft.com/office/drawing/2014/main" xmlns="" id="{00000000-0008-0000-0000-00000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06" name="AutoShape 337">
          <a:extLst>
            <a:ext uri="{FF2B5EF4-FFF2-40B4-BE49-F238E27FC236}">
              <a16:creationId xmlns:a16="http://schemas.microsoft.com/office/drawing/2014/main" xmlns="" id="{00000000-0008-0000-0000-00000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07" name="AutoShape 336">
          <a:extLst>
            <a:ext uri="{FF2B5EF4-FFF2-40B4-BE49-F238E27FC236}">
              <a16:creationId xmlns:a16="http://schemas.microsoft.com/office/drawing/2014/main" xmlns="" id="{00000000-0008-0000-0000-00000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08" name="AutoShape 335">
          <a:extLst>
            <a:ext uri="{FF2B5EF4-FFF2-40B4-BE49-F238E27FC236}">
              <a16:creationId xmlns:a16="http://schemas.microsoft.com/office/drawing/2014/main" xmlns="" id="{00000000-0008-0000-0000-00001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09" name="AutoShape 334">
          <a:extLst>
            <a:ext uri="{FF2B5EF4-FFF2-40B4-BE49-F238E27FC236}">
              <a16:creationId xmlns:a16="http://schemas.microsoft.com/office/drawing/2014/main" xmlns="" id="{00000000-0008-0000-0000-00001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10" name="AutoShape 333">
          <a:extLst>
            <a:ext uri="{FF2B5EF4-FFF2-40B4-BE49-F238E27FC236}">
              <a16:creationId xmlns:a16="http://schemas.microsoft.com/office/drawing/2014/main" xmlns="" id="{00000000-0008-0000-0000-00001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11" name="AutoShape 332">
          <a:extLst>
            <a:ext uri="{FF2B5EF4-FFF2-40B4-BE49-F238E27FC236}">
              <a16:creationId xmlns:a16="http://schemas.microsoft.com/office/drawing/2014/main" xmlns="" id="{00000000-0008-0000-0000-00001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12" name="AutoShape 331">
          <a:extLst>
            <a:ext uri="{FF2B5EF4-FFF2-40B4-BE49-F238E27FC236}">
              <a16:creationId xmlns:a16="http://schemas.microsoft.com/office/drawing/2014/main" xmlns="" id="{00000000-0008-0000-0000-00001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13" name="AutoShape 330">
          <a:extLst>
            <a:ext uri="{FF2B5EF4-FFF2-40B4-BE49-F238E27FC236}">
              <a16:creationId xmlns:a16="http://schemas.microsoft.com/office/drawing/2014/main" xmlns="" id="{00000000-0008-0000-0000-00001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14" name="AutoShape 329">
          <a:extLst>
            <a:ext uri="{FF2B5EF4-FFF2-40B4-BE49-F238E27FC236}">
              <a16:creationId xmlns:a16="http://schemas.microsoft.com/office/drawing/2014/main" xmlns="" id="{00000000-0008-0000-0000-00001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15" name="AutoShape 328">
          <a:extLst>
            <a:ext uri="{FF2B5EF4-FFF2-40B4-BE49-F238E27FC236}">
              <a16:creationId xmlns:a16="http://schemas.microsoft.com/office/drawing/2014/main" xmlns="" id="{00000000-0008-0000-0000-00001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16" name="AutoShape 327">
          <a:extLst>
            <a:ext uri="{FF2B5EF4-FFF2-40B4-BE49-F238E27FC236}">
              <a16:creationId xmlns:a16="http://schemas.microsoft.com/office/drawing/2014/main" xmlns="" id="{00000000-0008-0000-0000-00001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17" name="AutoShape 326">
          <a:extLst>
            <a:ext uri="{FF2B5EF4-FFF2-40B4-BE49-F238E27FC236}">
              <a16:creationId xmlns:a16="http://schemas.microsoft.com/office/drawing/2014/main" xmlns="" id="{00000000-0008-0000-0000-00001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18" name="AutoShape 325">
          <a:extLst>
            <a:ext uri="{FF2B5EF4-FFF2-40B4-BE49-F238E27FC236}">
              <a16:creationId xmlns:a16="http://schemas.microsoft.com/office/drawing/2014/main" xmlns="" id="{00000000-0008-0000-0000-00001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19" name="AutoShape 324">
          <a:extLst>
            <a:ext uri="{FF2B5EF4-FFF2-40B4-BE49-F238E27FC236}">
              <a16:creationId xmlns:a16="http://schemas.microsoft.com/office/drawing/2014/main" xmlns="" id="{00000000-0008-0000-0000-00001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20" name="AutoShape 323">
          <a:extLst>
            <a:ext uri="{FF2B5EF4-FFF2-40B4-BE49-F238E27FC236}">
              <a16:creationId xmlns:a16="http://schemas.microsoft.com/office/drawing/2014/main" xmlns="" id="{00000000-0008-0000-0000-00001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21" name="AutoShape 322">
          <a:extLst>
            <a:ext uri="{FF2B5EF4-FFF2-40B4-BE49-F238E27FC236}">
              <a16:creationId xmlns:a16="http://schemas.microsoft.com/office/drawing/2014/main" xmlns="" id="{00000000-0008-0000-0000-00001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22" name="AutoShape 321">
          <a:extLst>
            <a:ext uri="{FF2B5EF4-FFF2-40B4-BE49-F238E27FC236}">
              <a16:creationId xmlns:a16="http://schemas.microsoft.com/office/drawing/2014/main" xmlns="" id="{00000000-0008-0000-0000-00001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23" name="AutoShape 320">
          <a:extLst>
            <a:ext uri="{FF2B5EF4-FFF2-40B4-BE49-F238E27FC236}">
              <a16:creationId xmlns:a16="http://schemas.microsoft.com/office/drawing/2014/main" xmlns="" id="{00000000-0008-0000-0000-00001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24" name="AutoShape 319">
          <a:extLst>
            <a:ext uri="{FF2B5EF4-FFF2-40B4-BE49-F238E27FC236}">
              <a16:creationId xmlns:a16="http://schemas.microsoft.com/office/drawing/2014/main" xmlns="" id="{00000000-0008-0000-0000-00002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25" name="AutoShape 318">
          <a:extLst>
            <a:ext uri="{FF2B5EF4-FFF2-40B4-BE49-F238E27FC236}">
              <a16:creationId xmlns:a16="http://schemas.microsoft.com/office/drawing/2014/main" xmlns="" id="{00000000-0008-0000-0000-00002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26" name="AutoShape 317">
          <a:extLst>
            <a:ext uri="{FF2B5EF4-FFF2-40B4-BE49-F238E27FC236}">
              <a16:creationId xmlns:a16="http://schemas.microsoft.com/office/drawing/2014/main" xmlns="" id="{00000000-0008-0000-0000-00002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27" name="AutoShape 316">
          <a:extLst>
            <a:ext uri="{FF2B5EF4-FFF2-40B4-BE49-F238E27FC236}">
              <a16:creationId xmlns:a16="http://schemas.microsoft.com/office/drawing/2014/main" xmlns="" id="{00000000-0008-0000-0000-00002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28" name="AutoShape 315">
          <a:extLst>
            <a:ext uri="{FF2B5EF4-FFF2-40B4-BE49-F238E27FC236}">
              <a16:creationId xmlns:a16="http://schemas.microsoft.com/office/drawing/2014/main" xmlns="" id="{00000000-0008-0000-0000-00002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29" name="AutoShape 314">
          <a:extLst>
            <a:ext uri="{FF2B5EF4-FFF2-40B4-BE49-F238E27FC236}">
              <a16:creationId xmlns:a16="http://schemas.microsoft.com/office/drawing/2014/main" xmlns="" id="{00000000-0008-0000-0000-00002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30" name="AutoShape 313">
          <a:extLst>
            <a:ext uri="{FF2B5EF4-FFF2-40B4-BE49-F238E27FC236}">
              <a16:creationId xmlns:a16="http://schemas.microsoft.com/office/drawing/2014/main" xmlns="" id="{00000000-0008-0000-0000-00002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31" name="AutoShape 312">
          <a:extLst>
            <a:ext uri="{FF2B5EF4-FFF2-40B4-BE49-F238E27FC236}">
              <a16:creationId xmlns:a16="http://schemas.microsoft.com/office/drawing/2014/main" xmlns="" id="{00000000-0008-0000-0000-00002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32" name="AutoShape 311">
          <a:extLst>
            <a:ext uri="{FF2B5EF4-FFF2-40B4-BE49-F238E27FC236}">
              <a16:creationId xmlns:a16="http://schemas.microsoft.com/office/drawing/2014/main" xmlns="" id="{00000000-0008-0000-0000-00002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33" name="AutoShape 310">
          <a:extLst>
            <a:ext uri="{FF2B5EF4-FFF2-40B4-BE49-F238E27FC236}">
              <a16:creationId xmlns:a16="http://schemas.microsoft.com/office/drawing/2014/main" xmlns="" id="{00000000-0008-0000-0000-00002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34" name="AutoShape 309">
          <a:extLst>
            <a:ext uri="{FF2B5EF4-FFF2-40B4-BE49-F238E27FC236}">
              <a16:creationId xmlns:a16="http://schemas.microsoft.com/office/drawing/2014/main" xmlns="" id="{00000000-0008-0000-0000-00002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35" name="AutoShape 308">
          <a:extLst>
            <a:ext uri="{FF2B5EF4-FFF2-40B4-BE49-F238E27FC236}">
              <a16:creationId xmlns:a16="http://schemas.microsoft.com/office/drawing/2014/main" xmlns="" id="{00000000-0008-0000-0000-00002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36" name="AutoShape 307">
          <a:extLst>
            <a:ext uri="{FF2B5EF4-FFF2-40B4-BE49-F238E27FC236}">
              <a16:creationId xmlns:a16="http://schemas.microsoft.com/office/drawing/2014/main" xmlns="" id="{00000000-0008-0000-0000-00002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37" name="AutoShape 306">
          <a:extLst>
            <a:ext uri="{FF2B5EF4-FFF2-40B4-BE49-F238E27FC236}">
              <a16:creationId xmlns:a16="http://schemas.microsoft.com/office/drawing/2014/main" xmlns="" id="{00000000-0008-0000-0000-00002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38" name="AutoShape 305">
          <a:extLst>
            <a:ext uri="{FF2B5EF4-FFF2-40B4-BE49-F238E27FC236}">
              <a16:creationId xmlns:a16="http://schemas.microsoft.com/office/drawing/2014/main" xmlns="" id="{00000000-0008-0000-0000-00002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39" name="AutoShape 304">
          <a:extLst>
            <a:ext uri="{FF2B5EF4-FFF2-40B4-BE49-F238E27FC236}">
              <a16:creationId xmlns:a16="http://schemas.microsoft.com/office/drawing/2014/main" xmlns="" id="{00000000-0008-0000-0000-00002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40" name="AutoShape 303">
          <a:extLst>
            <a:ext uri="{FF2B5EF4-FFF2-40B4-BE49-F238E27FC236}">
              <a16:creationId xmlns:a16="http://schemas.microsoft.com/office/drawing/2014/main" xmlns="" id="{00000000-0008-0000-0000-00003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41" name="AutoShape 302">
          <a:extLst>
            <a:ext uri="{FF2B5EF4-FFF2-40B4-BE49-F238E27FC236}">
              <a16:creationId xmlns:a16="http://schemas.microsoft.com/office/drawing/2014/main" xmlns="" id="{00000000-0008-0000-0000-00003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42" name="AutoShape 301">
          <a:extLst>
            <a:ext uri="{FF2B5EF4-FFF2-40B4-BE49-F238E27FC236}">
              <a16:creationId xmlns:a16="http://schemas.microsoft.com/office/drawing/2014/main" xmlns="" id="{00000000-0008-0000-0000-00003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43" name="AutoShape 300">
          <a:extLst>
            <a:ext uri="{FF2B5EF4-FFF2-40B4-BE49-F238E27FC236}">
              <a16:creationId xmlns:a16="http://schemas.microsoft.com/office/drawing/2014/main" xmlns="" id="{00000000-0008-0000-0000-00003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44" name="AutoShape 299">
          <a:extLst>
            <a:ext uri="{FF2B5EF4-FFF2-40B4-BE49-F238E27FC236}">
              <a16:creationId xmlns:a16="http://schemas.microsoft.com/office/drawing/2014/main" xmlns="" id="{00000000-0008-0000-0000-00003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45" name="AutoShape 298">
          <a:extLst>
            <a:ext uri="{FF2B5EF4-FFF2-40B4-BE49-F238E27FC236}">
              <a16:creationId xmlns:a16="http://schemas.microsoft.com/office/drawing/2014/main" xmlns="" id="{00000000-0008-0000-0000-00003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46" name="AutoShape 297">
          <a:extLst>
            <a:ext uri="{FF2B5EF4-FFF2-40B4-BE49-F238E27FC236}">
              <a16:creationId xmlns:a16="http://schemas.microsoft.com/office/drawing/2014/main" xmlns="" id="{00000000-0008-0000-0000-00003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47" name="AutoShape 296">
          <a:extLst>
            <a:ext uri="{FF2B5EF4-FFF2-40B4-BE49-F238E27FC236}">
              <a16:creationId xmlns:a16="http://schemas.microsoft.com/office/drawing/2014/main" xmlns="" id="{00000000-0008-0000-0000-00003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48" name="AutoShape 295">
          <a:extLst>
            <a:ext uri="{FF2B5EF4-FFF2-40B4-BE49-F238E27FC236}">
              <a16:creationId xmlns:a16="http://schemas.microsoft.com/office/drawing/2014/main" xmlns="" id="{00000000-0008-0000-0000-00003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49" name="AutoShape 294">
          <a:extLst>
            <a:ext uri="{FF2B5EF4-FFF2-40B4-BE49-F238E27FC236}">
              <a16:creationId xmlns:a16="http://schemas.microsoft.com/office/drawing/2014/main" xmlns="" id="{00000000-0008-0000-0000-00003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50" name="AutoShape 293">
          <a:extLst>
            <a:ext uri="{FF2B5EF4-FFF2-40B4-BE49-F238E27FC236}">
              <a16:creationId xmlns:a16="http://schemas.microsoft.com/office/drawing/2014/main" xmlns="" id="{00000000-0008-0000-0000-00003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51" name="AutoShape 292">
          <a:extLst>
            <a:ext uri="{FF2B5EF4-FFF2-40B4-BE49-F238E27FC236}">
              <a16:creationId xmlns:a16="http://schemas.microsoft.com/office/drawing/2014/main" xmlns="" id="{00000000-0008-0000-0000-00003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52" name="AutoShape 291">
          <a:extLst>
            <a:ext uri="{FF2B5EF4-FFF2-40B4-BE49-F238E27FC236}">
              <a16:creationId xmlns:a16="http://schemas.microsoft.com/office/drawing/2014/main" xmlns="" id="{00000000-0008-0000-0000-00003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53" name="AutoShape 290">
          <a:extLst>
            <a:ext uri="{FF2B5EF4-FFF2-40B4-BE49-F238E27FC236}">
              <a16:creationId xmlns:a16="http://schemas.microsoft.com/office/drawing/2014/main" xmlns="" id="{00000000-0008-0000-0000-00003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54" name="AutoShape 289">
          <a:extLst>
            <a:ext uri="{FF2B5EF4-FFF2-40B4-BE49-F238E27FC236}">
              <a16:creationId xmlns:a16="http://schemas.microsoft.com/office/drawing/2014/main" xmlns="" id="{00000000-0008-0000-0000-00003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55" name="AutoShape 288">
          <a:extLst>
            <a:ext uri="{FF2B5EF4-FFF2-40B4-BE49-F238E27FC236}">
              <a16:creationId xmlns:a16="http://schemas.microsoft.com/office/drawing/2014/main" xmlns="" id="{00000000-0008-0000-0000-00003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56" name="AutoShape 287">
          <a:extLst>
            <a:ext uri="{FF2B5EF4-FFF2-40B4-BE49-F238E27FC236}">
              <a16:creationId xmlns:a16="http://schemas.microsoft.com/office/drawing/2014/main" xmlns="" id="{00000000-0008-0000-0000-00004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57" name="AutoShape 286">
          <a:extLst>
            <a:ext uri="{FF2B5EF4-FFF2-40B4-BE49-F238E27FC236}">
              <a16:creationId xmlns:a16="http://schemas.microsoft.com/office/drawing/2014/main" xmlns="" id="{00000000-0008-0000-0000-00004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58" name="AutoShape 285">
          <a:extLst>
            <a:ext uri="{FF2B5EF4-FFF2-40B4-BE49-F238E27FC236}">
              <a16:creationId xmlns:a16="http://schemas.microsoft.com/office/drawing/2014/main" xmlns="" id="{00000000-0008-0000-0000-00004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59" name="AutoShape 284">
          <a:extLst>
            <a:ext uri="{FF2B5EF4-FFF2-40B4-BE49-F238E27FC236}">
              <a16:creationId xmlns:a16="http://schemas.microsoft.com/office/drawing/2014/main" xmlns="" id="{00000000-0008-0000-0000-00004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60" name="AutoShape 283">
          <a:extLst>
            <a:ext uri="{FF2B5EF4-FFF2-40B4-BE49-F238E27FC236}">
              <a16:creationId xmlns:a16="http://schemas.microsoft.com/office/drawing/2014/main" xmlns="" id="{00000000-0008-0000-0000-00004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61" name="AutoShape 282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62" name="AutoShape 281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63" name="AutoShape 280">
          <a:extLst>
            <a:ext uri="{FF2B5EF4-FFF2-40B4-BE49-F238E27FC236}">
              <a16:creationId xmlns:a16="http://schemas.microsoft.com/office/drawing/2014/main" xmlns="" id="{00000000-0008-0000-0000-00004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64" name="AutoShape 279">
          <a:extLst>
            <a:ext uri="{FF2B5EF4-FFF2-40B4-BE49-F238E27FC236}">
              <a16:creationId xmlns:a16="http://schemas.microsoft.com/office/drawing/2014/main" xmlns="" id="{00000000-0008-0000-0000-00004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65" name="AutoShape 278">
          <a:extLst>
            <a:ext uri="{FF2B5EF4-FFF2-40B4-BE49-F238E27FC236}">
              <a16:creationId xmlns:a16="http://schemas.microsoft.com/office/drawing/2014/main" xmlns="" id="{00000000-0008-0000-0000-00004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66" name="AutoShape 277">
          <a:extLst>
            <a:ext uri="{FF2B5EF4-FFF2-40B4-BE49-F238E27FC236}">
              <a16:creationId xmlns:a16="http://schemas.microsoft.com/office/drawing/2014/main" xmlns="" id="{00000000-0008-0000-0000-00004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67" name="AutoShape 276">
          <a:extLst>
            <a:ext uri="{FF2B5EF4-FFF2-40B4-BE49-F238E27FC236}">
              <a16:creationId xmlns:a16="http://schemas.microsoft.com/office/drawing/2014/main" xmlns="" id="{00000000-0008-0000-0000-00004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68" name="AutoShape 275">
          <a:extLst>
            <a:ext uri="{FF2B5EF4-FFF2-40B4-BE49-F238E27FC236}">
              <a16:creationId xmlns:a16="http://schemas.microsoft.com/office/drawing/2014/main" xmlns="" id="{00000000-0008-0000-0000-00004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69" name="AutoShape 274">
          <a:extLst>
            <a:ext uri="{FF2B5EF4-FFF2-40B4-BE49-F238E27FC236}">
              <a16:creationId xmlns:a16="http://schemas.microsoft.com/office/drawing/2014/main" xmlns="" id="{00000000-0008-0000-0000-00004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70" name="AutoShape 273">
          <a:extLst>
            <a:ext uri="{FF2B5EF4-FFF2-40B4-BE49-F238E27FC236}">
              <a16:creationId xmlns:a16="http://schemas.microsoft.com/office/drawing/2014/main" xmlns="" id="{00000000-0008-0000-0000-00004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71" name="AutoShape 272">
          <a:extLst>
            <a:ext uri="{FF2B5EF4-FFF2-40B4-BE49-F238E27FC236}">
              <a16:creationId xmlns:a16="http://schemas.microsoft.com/office/drawing/2014/main" xmlns="" id="{00000000-0008-0000-0000-00004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72" name="AutoShape 271">
          <a:extLst>
            <a:ext uri="{FF2B5EF4-FFF2-40B4-BE49-F238E27FC236}">
              <a16:creationId xmlns:a16="http://schemas.microsoft.com/office/drawing/2014/main" xmlns="" id="{00000000-0008-0000-0000-00005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73" name="AutoShape 270">
          <a:extLst>
            <a:ext uri="{FF2B5EF4-FFF2-40B4-BE49-F238E27FC236}">
              <a16:creationId xmlns:a16="http://schemas.microsoft.com/office/drawing/2014/main" xmlns="" id="{00000000-0008-0000-0000-00005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74" name="AutoShape 269">
          <a:extLst>
            <a:ext uri="{FF2B5EF4-FFF2-40B4-BE49-F238E27FC236}">
              <a16:creationId xmlns:a16="http://schemas.microsoft.com/office/drawing/2014/main" xmlns="" id="{00000000-0008-0000-0000-00005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75" name="AutoShape 268">
          <a:extLst>
            <a:ext uri="{FF2B5EF4-FFF2-40B4-BE49-F238E27FC236}">
              <a16:creationId xmlns:a16="http://schemas.microsoft.com/office/drawing/2014/main" xmlns="" id="{00000000-0008-0000-0000-00005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76" name="AutoShape 267">
          <a:extLst>
            <a:ext uri="{FF2B5EF4-FFF2-40B4-BE49-F238E27FC236}">
              <a16:creationId xmlns:a16="http://schemas.microsoft.com/office/drawing/2014/main" xmlns="" id="{00000000-0008-0000-0000-00005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77" name="AutoShape 266">
          <a:extLst>
            <a:ext uri="{FF2B5EF4-FFF2-40B4-BE49-F238E27FC236}">
              <a16:creationId xmlns:a16="http://schemas.microsoft.com/office/drawing/2014/main" xmlns="" id="{00000000-0008-0000-0000-00005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78" name="AutoShape 265">
          <a:extLst>
            <a:ext uri="{FF2B5EF4-FFF2-40B4-BE49-F238E27FC236}">
              <a16:creationId xmlns:a16="http://schemas.microsoft.com/office/drawing/2014/main" xmlns="" id="{00000000-0008-0000-0000-00005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79" name="AutoShape 264">
          <a:extLst>
            <a:ext uri="{FF2B5EF4-FFF2-40B4-BE49-F238E27FC236}">
              <a16:creationId xmlns:a16="http://schemas.microsoft.com/office/drawing/2014/main" xmlns="" id="{00000000-0008-0000-0000-00005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80" name="AutoShape 263">
          <a:extLst>
            <a:ext uri="{FF2B5EF4-FFF2-40B4-BE49-F238E27FC236}">
              <a16:creationId xmlns:a16="http://schemas.microsoft.com/office/drawing/2014/main" xmlns="" id="{00000000-0008-0000-0000-00005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81" name="AutoShape 262">
          <a:extLst>
            <a:ext uri="{FF2B5EF4-FFF2-40B4-BE49-F238E27FC236}">
              <a16:creationId xmlns:a16="http://schemas.microsoft.com/office/drawing/2014/main" xmlns="" id="{00000000-0008-0000-0000-00005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82" name="AutoShape 261">
          <a:extLst>
            <a:ext uri="{FF2B5EF4-FFF2-40B4-BE49-F238E27FC236}">
              <a16:creationId xmlns:a16="http://schemas.microsoft.com/office/drawing/2014/main" xmlns="" id="{00000000-0008-0000-0000-00005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83" name="AutoShape 260">
          <a:extLst>
            <a:ext uri="{FF2B5EF4-FFF2-40B4-BE49-F238E27FC236}">
              <a16:creationId xmlns:a16="http://schemas.microsoft.com/office/drawing/2014/main" xmlns="" id="{00000000-0008-0000-0000-00005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84" name="AutoShape 259">
          <a:extLst>
            <a:ext uri="{FF2B5EF4-FFF2-40B4-BE49-F238E27FC236}">
              <a16:creationId xmlns:a16="http://schemas.microsoft.com/office/drawing/2014/main" xmlns="" id="{00000000-0008-0000-0000-00005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85" name="AutoShape 258">
          <a:extLst>
            <a:ext uri="{FF2B5EF4-FFF2-40B4-BE49-F238E27FC236}">
              <a16:creationId xmlns:a16="http://schemas.microsoft.com/office/drawing/2014/main" xmlns="" id="{00000000-0008-0000-0000-00005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86" name="AutoShape 257">
          <a:extLst>
            <a:ext uri="{FF2B5EF4-FFF2-40B4-BE49-F238E27FC236}">
              <a16:creationId xmlns:a16="http://schemas.microsoft.com/office/drawing/2014/main" xmlns="" id="{00000000-0008-0000-0000-00005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87" name="AutoShape 256">
          <a:extLst>
            <a:ext uri="{FF2B5EF4-FFF2-40B4-BE49-F238E27FC236}">
              <a16:creationId xmlns:a16="http://schemas.microsoft.com/office/drawing/2014/main" xmlns="" id="{00000000-0008-0000-0000-00005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88" name="AutoShape 255">
          <a:extLst>
            <a:ext uri="{FF2B5EF4-FFF2-40B4-BE49-F238E27FC236}">
              <a16:creationId xmlns:a16="http://schemas.microsoft.com/office/drawing/2014/main" xmlns="" id="{00000000-0008-0000-0000-00006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89" name="AutoShape 254">
          <a:extLst>
            <a:ext uri="{FF2B5EF4-FFF2-40B4-BE49-F238E27FC236}">
              <a16:creationId xmlns:a16="http://schemas.microsoft.com/office/drawing/2014/main" xmlns="" id="{00000000-0008-0000-0000-00006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90" name="AutoShape 253">
          <a:extLst>
            <a:ext uri="{FF2B5EF4-FFF2-40B4-BE49-F238E27FC236}">
              <a16:creationId xmlns:a16="http://schemas.microsoft.com/office/drawing/2014/main" xmlns="" id="{00000000-0008-0000-0000-00006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91" name="AutoShape 252">
          <a:extLst>
            <a:ext uri="{FF2B5EF4-FFF2-40B4-BE49-F238E27FC236}">
              <a16:creationId xmlns:a16="http://schemas.microsoft.com/office/drawing/2014/main" xmlns="" id="{00000000-0008-0000-0000-00006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92" name="AutoShape 251">
          <a:extLst>
            <a:ext uri="{FF2B5EF4-FFF2-40B4-BE49-F238E27FC236}">
              <a16:creationId xmlns:a16="http://schemas.microsoft.com/office/drawing/2014/main" xmlns="" id="{00000000-0008-0000-0000-00006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93" name="AutoShape 250">
          <a:extLst>
            <a:ext uri="{FF2B5EF4-FFF2-40B4-BE49-F238E27FC236}">
              <a16:creationId xmlns:a16="http://schemas.microsoft.com/office/drawing/2014/main" xmlns="" id="{00000000-0008-0000-0000-00006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94" name="AutoShape 249">
          <a:extLst>
            <a:ext uri="{FF2B5EF4-FFF2-40B4-BE49-F238E27FC236}">
              <a16:creationId xmlns:a16="http://schemas.microsoft.com/office/drawing/2014/main" xmlns="" id="{00000000-0008-0000-0000-00006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95" name="AutoShape 248">
          <a:extLst>
            <a:ext uri="{FF2B5EF4-FFF2-40B4-BE49-F238E27FC236}">
              <a16:creationId xmlns:a16="http://schemas.microsoft.com/office/drawing/2014/main" xmlns="" id="{00000000-0008-0000-0000-00006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96" name="AutoShape 247">
          <a:extLst>
            <a:ext uri="{FF2B5EF4-FFF2-40B4-BE49-F238E27FC236}">
              <a16:creationId xmlns:a16="http://schemas.microsoft.com/office/drawing/2014/main" xmlns="" id="{00000000-0008-0000-0000-00006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97" name="AutoShape 246">
          <a:extLst>
            <a:ext uri="{FF2B5EF4-FFF2-40B4-BE49-F238E27FC236}">
              <a16:creationId xmlns:a16="http://schemas.microsoft.com/office/drawing/2014/main" xmlns="" id="{00000000-0008-0000-0000-00006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98" name="AutoShape 245">
          <a:extLst>
            <a:ext uri="{FF2B5EF4-FFF2-40B4-BE49-F238E27FC236}">
              <a16:creationId xmlns:a16="http://schemas.microsoft.com/office/drawing/2014/main" xmlns="" id="{00000000-0008-0000-0000-00006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899" name="AutoShape 244">
          <a:extLst>
            <a:ext uri="{FF2B5EF4-FFF2-40B4-BE49-F238E27FC236}">
              <a16:creationId xmlns:a16="http://schemas.microsoft.com/office/drawing/2014/main" xmlns="" id="{00000000-0008-0000-0000-00006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00" name="AutoShape 243">
          <a:extLst>
            <a:ext uri="{FF2B5EF4-FFF2-40B4-BE49-F238E27FC236}">
              <a16:creationId xmlns:a16="http://schemas.microsoft.com/office/drawing/2014/main" xmlns="" id="{00000000-0008-0000-0000-00006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01" name="AutoShape 242">
          <a:extLst>
            <a:ext uri="{FF2B5EF4-FFF2-40B4-BE49-F238E27FC236}">
              <a16:creationId xmlns:a16="http://schemas.microsoft.com/office/drawing/2014/main" xmlns="" id="{00000000-0008-0000-0000-00006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02" name="AutoShape 241">
          <a:extLst>
            <a:ext uri="{FF2B5EF4-FFF2-40B4-BE49-F238E27FC236}">
              <a16:creationId xmlns:a16="http://schemas.microsoft.com/office/drawing/2014/main" xmlns="" id="{00000000-0008-0000-0000-00006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03" name="AutoShape 240">
          <a:extLst>
            <a:ext uri="{FF2B5EF4-FFF2-40B4-BE49-F238E27FC236}">
              <a16:creationId xmlns:a16="http://schemas.microsoft.com/office/drawing/2014/main" xmlns="" id="{00000000-0008-0000-0000-00006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04" name="AutoShape 239">
          <a:extLst>
            <a:ext uri="{FF2B5EF4-FFF2-40B4-BE49-F238E27FC236}">
              <a16:creationId xmlns:a16="http://schemas.microsoft.com/office/drawing/2014/main" xmlns="" id="{00000000-0008-0000-0000-00007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05" name="AutoShape 238">
          <a:extLst>
            <a:ext uri="{FF2B5EF4-FFF2-40B4-BE49-F238E27FC236}">
              <a16:creationId xmlns:a16="http://schemas.microsoft.com/office/drawing/2014/main" xmlns="" id="{00000000-0008-0000-0000-00007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06" name="AutoShape 237">
          <a:extLst>
            <a:ext uri="{FF2B5EF4-FFF2-40B4-BE49-F238E27FC236}">
              <a16:creationId xmlns:a16="http://schemas.microsoft.com/office/drawing/2014/main" xmlns="" id="{00000000-0008-0000-0000-00007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07" name="AutoShape 236">
          <a:extLst>
            <a:ext uri="{FF2B5EF4-FFF2-40B4-BE49-F238E27FC236}">
              <a16:creationId xmlns:a16="http://schemas.microsoft.com/office/drawing/2014/main" xmlns="" id="{00000000-0008-0000-0000-00007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08" name="AutoShape 235">
          <a:extLst>
            <a:ext uri="{FF2B5EF4-FFF2-40B4-BE49-F238E27FC236}">
              <a16:creationId xmlns:a16="http://schemas.microsoft.com/office/drawing/2014/main" xmlns="" id="{00000000-0008-0000-0000-00007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09" name="AutoShape 234">
          <a:extLst>
            <a:ext uri="{FF2B5EF4-FFF2-40B4-BE49-F238E27FC236}">
              <a16:creationId xmlns:a16="http://schemas.microsoft.com/office/drawing/2014/main" xmlns="" id="{00000000-0008-0000-0000-00007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10" name="AutoShape 233">
          <a:extLst>
            <a:ext uri="{FF2B5EF4-FFF2-40B4-BE49-F238E27FC236}">
              <a16:creationId xmlns:a16="http://schemas.microsoft.com/office/drawing/2014/main" xmlns="" id="{00000000-0008-0000-0000-00007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11" name="AutoShape 232">
          <a:extLst>
            <a:ext uri="{FF2B5EF4-FFF2-40B4-BE49-F238E27FC236}">
              <a16:creationId xmlns:a16="http://schemas.microsoft.com/office/drawing/2014/main" xmlns="" id="{00000000-0008-0000-0000-00007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12" name="AutoShape 231">
          <a:extLst>
            <a:ext uri="{FF2B5EF4-FFF2-40B4-BE49-F238E27FC236}">
              <a16:creationId xmlns:a16="http://schemas.microsoft.com/office/drawing/2014/main" xmlns="" id="{00000000-0008-0000-0000-00007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13" name="AutoShape 230">
          <a:extLst>
            <a:ext uri="{FF2B5EF4-FFF2-40B4-BE49-F238E27FC236}">
              <a16:creationId xmlns:a16="http://schemas.microsoft.com/office/drawing/2014/main" xmlns="" id="{00000000-0008-0000-0000-00007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14" name="AutoShape 344">
          <a:extLst>
            <a:ext uri="{FF2B5EF4-FFF2-40B4-BE49-F238E27FC236}">
              <a16:creationId xmlns:a16="http://schemas.microsoft.com/office/drawing/2014/main" xmlns="" id="{00000000-0008-0000-0000-00007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15" name="AutoShape 343">
          <a:extLst>
            <a:ext uri="{FF2B5EF4-FFF2-40B4-BE49-F238E27FC236}">
              <a16:creationId xmlns:a16="http://schemas.microsoft.com/office/drawing/2014/main" xmlns="" id="{00000000-0008-0000-0000-00007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16" name="AutoShape 342">
          <a:extLst>
            <a:ext uri="{FF2B5EF4-FFF2-40B4-BE49-F238E27FC236}">
              <a16:creationId xmlns:a16="http://schemas.microsoft.com/office/drawing/2014/main" xmlns="" id="{00000000-0008-0000-0000-00007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17" name="AutoShape 341">
          <a:extLst>
            <a:ext uri="{FF2B5EF4-FFF2-40B4-BE49-F238E27FC236}">
              <a16:creationId xmlns:a16="http://schemas.microsoft.com/office/drawing/2014/main" xmlns="" id="{00000000-0008-0000-0000-00007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18" name="AutoShape 340">
          <a:extLst>
            <a:ext uri="{FF2B5EF4-FFF2-40B4-BE49-F238E27FC236}">
              <a16:creationId xmlns:a16="http://schemas.microsoft.com/office/drawing/2014/main" xmlns="" id="{00000000-0008-0000-0000-00007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19" name="AutoShape 339">
          <a:extLst>
            <a:ext uri="{FF2B5EF4-FFF2-40B4-BE49-F238E27FC236}">
              <a16:creationId xmlns:a16="http://schemas.microsoft.com/office/drawing/2014/main" xmlns="" id="{00000000-0008-0000-0000-00007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20" name="AutoShape 338">
          <a:extLst>
            <a:ext uri="{FF2B5EF4-FFF2-40B4-BE49-F238E27FC236}">
              <a16:creationId xmlns:a16="http://schemas.microsoft.com/office/drawing/2014/main" xmlns="" id="{00000000-0008-0000-0000-00008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21" name="AutoShape 337">
          <a:extLst>
            <a:ext uri="{FF2B5EF4-FFF2-40B4-BE49-F238E27FC236}">
              <a16:creationId xmlns:a16="http://schemas.microsoft.com/office/drawing/2014/main" xmlns="" id="{00000000-0008-0000-0000-00008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22" name="AutoShape 336">
          <a:extLst>
            <a:ext uri="{FF2B5EF4-FFF2-40B4-BE49-F238E27FC236}">
              <a16:creationId xmlns:a16="http://schemas.microsoft.com/office/drawing/2014/main" xmlns="" id="{00000000-0008-0000-0000-00008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23" name="AutoShape 335">
          <a:extLst>
            <a:ext uri="{FF2B5EF4-FFF2-40B4-BE49-F238E27FC236}">
              <a16:creationId xmlns:a16="http://schemas.microsoft.com/office/drawing/2014/main" xmlns="" id="{00000000-0008-0000-0000-00008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24" name="AutoShape 334">
          <a:extLst>
            <a:ext uri="{FF2B5EF4-FFF2-40B4-BE49-F238E27FC236}">
              <a16:creationId xmlns:a16="http://schemas.microsoft.com/office/drawing/2014/main" xmlns="" id="{00000000-0008-0000-0000-00008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25" name="AutoShape 333">
          <a:extLst>
            <a:ext uri="{FF2B5EF4-FFF2-40B4-BE49-F238E27FC236}">
              <a16:creationId xmlns:a16="http://schemas.microsoft.com/office/drawing/2014/main" xmlns="" id="{00000000-0008-0000-0000-00008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26" name="AutoShape 332">
          <a:extLst>
            <a:ext uri="{FF2B5EF4-FFF2-40B4-BE49-F238E27FC236}">
              <a16:creationId xmlns:a16="http://schemas.microsoft.com/office/drawing/2014/main" xmlns="" id="{00000000-0008-0000-0000-00008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27" name="AutoShape 331">
          <a:extLst>
            <a:ext uri="{FF2B5EF4-FFF2-40B4-BE49-F238E27FC236}">
              <a16:creationId xmlns:a16="http://schemas.microsoft.com/office/drawing/2014/main" xmlns="" id="{00000000-0008-0000-0000-00008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28" name="AutoShape 330">
          <a:extLst>
            <a:ext uri="{FF2B5EF4-FFF2-40B4-BE49-F238E27FC236}">
              <a16:creationId xmlns:a16="http://schemas.microsoft.com/office/drawing/2014/main" xmlns="" id="{00000000-0008-0000-0000-00008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29" name="AutoShape 329">
          <a:extLst>
            <a:ext uri="{FF2B5EF4-FFF2-40B4-BE49-F238E27FC236}">
              <a16:creationId xmlns:a16="http://schemas.microsoft.com/office/drawing/2014/main" xmlns="" id="{00000000-0008-0000-0000-00008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30" name="AutoShape 328">
          <a:extLst>
            <a:ext uri="{FF2B5EF4-FFF2-40B4-BE49-F238E27FC236}">
              <a16:creationId xmlns:a16="http://schemas.microsoft.com/office/drawing/2014/main" xmlns="" id="{00000000-0008-0000-0000-00008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31" name="AutoShape 327">
          <a:extLst>
            <a:ext uri="{FF2B5EF4-FFF2-40B4-BE49-F238E27FC236}">
              <a16:creationId xmlns:a16="http://schemas.microsoft.com/office/drawing/2014/main" xmlns="" id="{00000000-0008-0000-0000-00008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32" name="AutoShape 326">
          <a:extLst>
            <a:ext uri="{FF2B5EF4-FFF2-40B4-BE49-F238E27FC236}">
              <a16:creationId xmlns:a16="http://schemas.microsoft.com/office/drawing/2014/main" xmlns="" id="{00000000-0008-0000-0000-00008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33" name="AutoShape 325">
          <a:extLst>
            <a:ext uri="{FF2B5EF4-FFF2-40B4-BE49-F238E27FC236}">
              <a16:creationId xmlns:a16="http://schemas.microsoft.com/office/drawing/2014/main" xmlns="" id="{00000000-0008-0000-0000-00008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34" name="AutoShape 324">
          <a:extLst>
            <a:ext uri="{FF2B5EF4-FFF2-40B4-BE49-F238E27FC236}">
              <a16:creationId xmlns:a16="http://schemas.microsoft.com/office/drawing/2014/main" xmlns="" id="{00000000-0008-0000-0000-00008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35" name="AutoShape 323">
          <a:extLst>
            <a:ext uri="{FF2B5EF4-FFF2-40B4-BE49-F238E27FC236}">
              <a16:creationId xmlns:a16="http://schemas.microsoft.com/office/drawing/2014/main" xmlns="" id="{00000000-0008-0000-0000-00008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36" name="AutoShape 322">
          <a:extLst>
            <a:ext uri="{FF2B5EF4-FFF2-40B4-BE49-F238E27FC236}">
              <a16:creationId xmlns:a16="http://schemas.microsoft.com/office/drawing/2014/main" xmlns="" id="{00000000-0008-0000-0000-00009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37" name="AutoShape 321">
          <a:extLst>
            <a:ext uri="{FF2B5EF4-FFF2-40B4-BE49-F238E27FC236}">
              <a16:creationId xmlns:a16="http://schemas.microsoft.com/office/drawing/2014/main" xmlns="" id="{00000000-0008-0000-0000-00009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38" name="AutoShape 320">
          <a:extLst>
            <a:ext uri="{FF2B5EF4-FFF2-40B4-BE49-F238E27FC236}">
              <a16:creationId xmlns:a16="http://schemas.microsoft.com/office/drawing/2014/main" xmlns="" id="{00000000-0008-0000-0000-00009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39" name="AutoShape 319">
          <a:extLst>
            <a:ext uri="{FF2B5EF4-FFF2-40B4-BE49-F238E27FC236}">
              <a16:creationId xmlns:a16="http://schemas.microsoft.com/office/drawing/2014/main" xmlns="" id="{00000000-0008-0000-0000-00009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40" name="AutoShape 318">
          <a:extLst>
            <a:ext uri="{FF2B5EF4-FFF2-40B4-BE49-F238E27FC236}">
              <a16:creationId xmlns:a16="http://schemas.microsoft.com/office/drawing/2014/main" xmlns="" id="{00000000-0008-0000-0000-00009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41" name="AutoShape 317">
          <a:extLst>
            <a:ext uri="{FF2B5EF4-FFF2-40B4-BE49-F238E27FC236}">
              <a16:creationId xmlns:a16="http://schemas.microsoft.com/office/drawing/2014/main" xmlns="" id="{00000000-0008-0000-0000-00009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42" name="AutoShape 316">
          <a:extLst>
            <a:ext uri="{FF2B5EF4-FFF2-40B4-BE49-F238E27FC236}">
              <a16:creationId xmlns:a16="http://schemas.microsoft.com/office/drawing/2014/main" xmlns="" id="{00000000-0008-0000-0000-00009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43" name="AutoShape 315">
          <a:extLst>
            <a:ext uri="{FF2B5EF4-FFF2-40B4-BE49-F238E27FC236}">
              <a16:creationId xmlns:a16="http://schemas.microsoft.com/office/drawing/2014/main" xmlns="" id="{00000000-0008-0000-0000-00009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44" name="AutoShape 314">
          <a:extLst>
            <a:ext uri="{FF2B5EF4-FFF2-40B4-BE49-F238E27FC236}">
              <a16:creationId xmlns:a16="http://schemas.microsoft.com/office/drawing/2014/main" xmlns="" id="{00000000-0008-0000-0000-00009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45" name="AutoShape 313">
          <a:extLst>
            <a:ext uri="{FF2B5EF4-FFF2-40B4-BE49-F238E27FC236}">
              <a16:creationId xmlns:a16="http://schemas.microsoft.com/office/drawing/2014/main" xmlns="" id="{00000000-0008-0000-0000-00009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46" name="AutoShape 312">
          <a:extLst>
            <a:ext uri="{FF2B5EF4-FFF2-40B4-BE49-F238E27FC236}">
              <a16:creationId xmlns:a16="http://schemas.microsoft.com/office/drawing/2014/main" xmlns="" id="{00000000-0008-0000-0000-00009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47" name="AutoShape 311">
          <a:extLst>
            <a:ext uri="{FF2B5EF4-FFF2-40B4-BE49-F238E27FC236}">
              <a16:creationId xmlns:a16="http://schemas.microsoft.com/office/drawing/2014/main" xmlns="" id="{00000000-0008-0000-0000-00009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48" name="AutoShape 310">
          <a:extLst>
            <a:ext uri="{FF2B5EF4-FFF2-40B4-BE49-F238E27FC236}">
              <a16:creationId xmlns:a16="http://schemas.microsoft.com/office/drawing/2014/main" xmlns="" id="{00000000-0008-0000-0000-00009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49" name="AutoShape 309">
          <a:extLst>
            <a:ext uri="{FF2B5EF4-FFF2-40B4-BE49-F238E27FC236}">
              <a16:creationId xmlns:a16="http://schemas.microsoft.com/office/drawing/2014/main" xmlns="" id="{00000000-0008-0000-0000-00009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50" name="AutoShape 308">
          <a:extLst>
            <a:ext uri="{FF2B5EF4-FFF2-40B4-BE49-F238E27FC236}">
              <a16:creationId xmlns:a16="http://schemas.microsoft.com/office/drawing/2014/main" xmlns="" id="{00000000-0008-0000-0000-00009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51" name="AutoShape 307">
          <a:extLst>
            <a:ext uri="{FF2B5EF4-FFF2-40B4-BE49-F238E27FC236}">
              <a16:creationId xmlns:a16="http://schemas.microsoft.com/office/drawing/2014/main" xmlns="" id="{00000000-0008-0000-0000-00009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52" name="AutoShape 306">
          <a:extLst>
            <a:ext uri="{FF2B5EF4-FFF2-40B4-BE49-F238E27FC236}">
              <a16:creationId xmlns:a16="http://schemas.microsoft.com/office/drawing/2014/main" xmlns="" id="{00000000-0008-0000-0000-0000A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53" name="AutoShape 305">
          <a:extLst>
            <a:ext uri="{FF2B5EF4-FFF2-40B4-BE49-F238E27FC236}">
              <a16:creationId xmlns:a16="http://schemas.microsoft.com/office/drawing/2014/main" xmlns="" id="{00000000-0008-0000-0000-0000A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54" name="AutoShape 304">
          <a:extLst>
            <a:ext uri="{FF2B5EF4-FFF2-40B4-BE49-F238E27FC236}">
              <a16:creationId xmlns:a16="http://schemas.microsoft.com/office/drawing/2014/main" xmlns="" id="{00000000-0008-0000-0000-0000A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55" name="AutoShape 303">
          <a:extLst>
            <a:ext uri="{FF2B5EF4-FFF2-40B4-BE49-F238E27FC236}">
              <a16:creationId xmlns:a16="http://schemas.microsoft.com/office/drawing/2014/main" xmlns="" id="{00000000-0008-0000-0000-0000A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56" name="AutoShape 302">
          <a:extLst>
            <a:ext uri="{FF2B5EF4-FFF2-40B4-BE49-F238E27FC236}">
              <a16:creationId xmlns:a16="http://schemas.microsoft.com/office/drawing/2014/main" xmlns="" id="{00000000-0008-0000-0000-0000A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57" name="AutoShape 301">
          <a:extLst>
            <a:ext uri="{FF2B5EF4-FFF2-40B4-BE49-F238E27FC236}">
              <a16:creationId xmlns:a16="http://schemas.microsoft.com/office/drawing/2014/main" xmlns="" id="{00000000-0008-0000-0000-0000A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58" name="AutoShape 300">
          <a:extLst>
            <a:ext uri="{FF2B5EF4-FFF2-40B4-BE49-F238E27FC236}">
              <a16:creationId xmlns:a16="http://schemas.microsoft.com/office/drawing/2014/main" xmlns="" id="{00000000-0008-0000-0000-0000A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59" name="AutoShape 299">
          <a:extLst>
            <a:ext uri="{FF2B5EF4-FFF2-40B4-BE49-F238E27FC236}">
              <a16:creationId xmlns:a16="http://schemas.microsoft.com/office/drawing/2014/main" xmlns="" id="{00000000-0008-0000-0000-0000A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60" name="AutoShape 298">
          <a:extLst>
            <a:ext uri="{FF2B5EF4-FFF2-40B4-BE49-F238E27FC236}">
              <a16:creationId xmlns:a16="http://schemas.microsoft.com/office/drawing/2014/main" xmlns="" id="{00000000-0008-0000-0000-0000A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61" name="AutoShape 297">
          <a:extLst>
            <a:ext uri="{FF2B5EF4-FFF2-40B4-BE49-F238E27FC236}">
              <a16:creationId xmlns:a16="http://schemas.microsoft.com/office/drawing/2014/main" xmlns="" id="{00000000-0008-0000-0000-0000A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62" name="AutoShape 296">
          <a:extLst>
            <a:ext uri="{FF2B5EF4-FFF2-40B4-BE49-F238E27FC236}">
              <a16:creationId xmlns:a16="http://schemas.microsoft.com/office/drawing/2014/main" xmlns="" id="{00000000-0008-0000-0000-0000A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63" name="AutoShape 295">
          <a:extLst>
            <a:ext uri="{FF2B5EF4-FFF2-40B4-BE49-F238E27FC236}">
              <a16:creationId xmlns:a16="http://schemas.microsoft.com/office/drawing/2014/main" xmlns="" id="{00000000-0008-0000-0000-0000A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64" name="AutoShape 294">
          <a:extLst>
            <a:ext uri="{FF2B5EF4-FFF2-40B4-BE49-F238E27FC236}">
              <a16:creationId xmlns:a16="http://schemas.microsoft.com/office/drawing/2014/main" xmlns="" id="{00000000-0008-0000-0000-0000A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65" name="AutoShape 293">
          <a:extLst>
            <a:ext uri="{FF2B5EF4-FFF2-40B4-BE49-F238E27FC236}">
              <a16:creationId xmlns:a16="http://schemas.microsoft.com/office/drawing/2014/main" xmlns="" id="{00000000-0008-0000-0000-0000A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66" name="AutoShape 292">
          <a:extLst>
            <a:ext uri="{FF2B5EF4-FFF2-40B4-BE49-F238E27FC236}">
              <a16:creationId xmlns:a16="http://schemas.microsoft.com/office/drawing/2014/main" xmlns="" id="{00000000-0008-0000-0000-0000A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67" name="AutoShape 291">
          <a:extLst>
            <a:ext uri="{FF2B5EF4-FFF2-40B4-BE49-F238E27FC236}">
              <a16:creationId xmlns:a16="http://schemas.microsoft.com/office/drawing/2014/main" xmlns="" id="{00000000-0008-0000-0000-0000A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68" name="AutoShape 290">
          <a:extLst>
            <a:ext uri="{FF2B5EF4-FFF2-40B4-BE49-F238E27FC236}">
              <a16:creationId xmlns:a16="http://schemas.microsoft.com/office/drawing/2014/main" xmlns="" id="{00000000-0008-0000-0000-0000B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69" name="AutoShape 289">
          <a:extLst>
            <a:ext uri="{FF2B5EF4-FFF2-40B4-BE49-F238E27FC236}">
              <a16:creationId xmlns:a16="http://schemas.microsoft.com/office/drawing/2014/main" xmlns="" id="{00000000-0008-0000-0000-0000B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70" name="AutoShape 288">
          <a:extLst>
            <a:ext uri="{FF2B5EF4-FFF2-40B4-BE49-F238E27FC236}">
              <a16:creationId xmlns:a16="http://schemas.microsoft.com/office/drawing/2014/main" xmlns="" id="{00000000-0008-0000-0000-0000B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71" name="AutoShape 287">
          <a:extLst>
            <a:ext uri="{FF2B5EF4-FFF2-40B4-BE49-F238E27FC236}">
              <a16:creationId xmlns:a16="http://schemas.microsoft.com/office/drawing/2014/main" xmlns="" id="{00000000-0008-0000-0000-0000B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72" name="AutoShape 286">
          <a:extLst>
            <a:ext uri="{FF2B5EF4-FFF2-40B4-BE49-F238E27FC236}">
              <a16:creationId xmlns:a16="http://schemas.microsoft.com/office/drawing/2014/main" xmlns="" id="{00000000-0008-0000-0000-0000B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73" name="AutoShape 285">
          <a:extLst>
            <a:ext uri="{FF2B5EF4-FFF2-40B4-BE49-F238E27FC236}">
              <a16:creationId xmlns:a16="http://schemas.microsoft.com/office/drawing/2014/main" xmlns="" id="{00000000-0008-0000-0000-0000B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74" name="AutoShape 284">
          <a:extLst>
            <a:ext uri="{FF2B5EF4-FFF2-40B4-BE49-F238E27FC236}">
              <a16:creationId xmlns:a16="http://schemas.microsoft.com/office/drawing/2014/main" xmlns="" id="{00000000-0008-0000-0000-0000B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75" name="AutoShape 283">
          <a:extLst>
            <a:ext uri="{FF2B5EF4-FFF2-40B4-BE49-F238E27FC236}">
              <a16:creationId xmlns:a16="http://schemas.microsoft.com/office/drawing/2014/main" xmlns="" id="{00000000-0008-0000-0000-0000B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76" name="AutoShape 282">
          <a:extLst>
            <a:ext uri="{FF2B5EF4-FFF2-40B4-BE49-F238E27FC236}">
              <a16:creationId xmlns:a16="http://schemas.microsoft.com/office/drawing/2014/main" xmlns="" id="{00000000-0008-0000-0000-0000B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77" name="AutoShape 281">
          <a:extLst>
            <a:ext uri="{FF2B5EF4-FFF2-40B4-BE49-F238E27FC236}">
              <a16:creationId xmlns:a16="http://schemas.microsoft.com/office/drawing/2014/main" xmlns="" id="{00000000-0008-0000-0000-0000B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78" name="AutoShape 280">
          <a:extLst>
            <a:ext uri="{FF2B5EF4-FFF2-40B4-BE49-F238E27FC236}">
              <a16:creationId xmlns:a16="http://schemas.microsoft.com/office/drawing/2014/main" xmlns="" id="{00000000-0008-0000-0000-0000B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79" name="AutoShape 279">
          <a:extLst>
            <a:ext uri="{FF2B5EF4-FFF2-40B4-BE49-F238E27FC236}">
              <a16:creationId xmlns:a16="http://schemas.microsoft.com/office/drawing/2014/main" xmlns="" id="{00000000-0008-0000-0000-0000B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80" name="AutoShape 278">
          <a:extLst>
            <a:ext uri="{FF2B5EF4-FFF2-40B4-BE49-F238E27FC236}">
              <a16:creationId xmlns:a16="http://schemas.microsoft.com/office/drawing/2014/main" xmlns="" id="{00000000-0008-0000-0000-0000B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81" name="AutoShape 277">
          <a:extLst>
            <a:ext uri="{FF2B5EF4-FFF2-40B4-BE49-F238E27FC236}">
              <a16:creationId xmlns:a16="http://schemas.microsoft.com/office/drawing/2014/main" xmlns="" id="{00000000-0008-0000-0000-0000B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82" name="AutoShape 276">
          <a:extLst>
            <a:ext uri="{FF2B5EF4-FFF2-40B4-BE49-F238E27FC236}">
              <a16:creationId xmlns:a16="http://schemas.microsoft.com/office/drawing/2014/main" xmlns="" id="{00000000-0008-0000-0000-0000B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83" name="AutoShape 275">
          <a:extLst>
            <a:ext uri="{FF2B5EF4-FFF2-40B4-BE49-F238E27FC236}">
              <a16:creationId xmlns:a16="http://schemas.microsoft.com/office/drawing/2014/main" xmlns="" id="{00000000-0008-0000-0000-0000B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84" name="AutoShape 274">
          <a:extLst>
            <a:ext uri="{FF2B5EF4-FFF2-40B4-BE49-F238E27FC236}">
              <a16:creationId xmlns:a16="http://schemas.microsoft.com/office/drawing/2014/main" xmlns="" id="{00000000-0008-0000-0000-0000C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85" name="AutoShape 273">
          <a:extLst>
            <a:ext uri="{FF2B5EF4-FFF2-40B4-BE49-F238E27FC236}">
              <a16:creationId xmlns:a16="http://schemas.microsoft.com/office/drawing/2014/main" xmlns="" id="{00000000-0008-0000-0000-0000C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86" name="AutoShape 272">
          <a:extLst>
            <a:ext uri="{FF2B5EF4-FFF2-40B4-BE49-F238E27FC236}">
              <a16:creationId xmlns:a16="http://schemas.microsoft.com/office/drawing/2014/main" xmlns="" id="{00000000-0008-0000-0000-0000C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87" name="AutoShape 271">
          <a:extLst>
            <a:ext uri="{FF2B5EF4-FFF2-40B4-BE49-F238E27FC236}">
              <a16:creationId xmlns:a16="http://schemas.microsoft.com/office/drawing/2014/main" xmlns="" id="{00000000-0008-0000-0000-0000C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88" name="AutoShape 270">
          <a:extLst>
            <a:ext uri="{FF2B5EF4-FFF2-40B4-BE49-F238E27FC236}">
              <a16:creationId xmlns:a16="http://schemas.microsoft.com/office/drawing/2014/main" xmlns="" id="{00000000-0008-0000-0000-0000C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89" name="AutoShape 269">
          <a:extLst>
            <a:ext uri="{FF2B5EF4-FFF2-40B4-BE49-F238E27FC236}">
              <a16:creationId xmlns:a16="http://schemas.microsoft.com/office/drawing/2014/main" xmlns="" id="{00000000-0008-0000-0000-0000C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90" name="AutoShape 268">
          <a:extLst>
            <a:ext uri="{FF2B5EF4-FFF2-40B4-BE49-F238E27FC236}">
              <a16:creationId xmlns:a16="http://schemas.microsoft.com/office/drawing/2014/main" xmlns="" id="{00000000-0008-0000-0000-0000C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91" name="AutoShape 267">
          <a:extLst>
            <a:ext uri="{FF2B5EF4-FFF2-40B4-BE49-F238E27FC236}">
              <a16:creationId xmlns:a16="http://schemas.microsoft.com/office/drawing/2014/main" xmlns="" id="{00000000-0008-0000-0000-0000C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92" name="AutoShape 266">
          <a:extLst>
            <a:ext uri="{FF2B5EF4-FFF2-40B4-BE49-F238E27FC236}">
              <a16:creationId xmlns:a16="http://schemas.microsoft.com/office/drawing/2014/main" xmlns="" id="{00000000-0008-0000-0000-0000C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93" name="AutoShape 265">
          <a:extLst>
            <a:ext uri="{FF2B5EF4-FFF2-40B4-BE49-F238E27FC236}">
              <a16:creationId xmlns:a16="http://schemas.microsoft.com/office/drawing/2014/main" xmlns="" id="{00000000-0008-0000-0000-0000C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94" name="AutoShape 264">
          <a:extLst>
            <a:ext uri="{FF2B5EF4-FFF2-40B4-BE49-F238E27FC236}">
              <a16:creationId xmlns:a16="http://schemas.microsoft.com/office/drawing/2014/main" xmlns="" id="{00000000-0008-0000-0000-0000C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95" name="AutoShape 263">
          <a:extLst>
            <a:ext uri="{FF2B5EF4-FFF2-40B4-BE49-F238E27FC236}">
              <a16:creationId xmlns:a16="http://schemas.microsoft.com/office/drawing/2014/main" xmlns="" id="{00000000-0008-0000-0000-0000C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96" name="AutoShape 262">
          <a:extLst>
            <a:ext uri="{FF2B5EF4-FFF2-40B4-BE49-F238E27FC236}">
              <a16:creationId xmlns:a16="http://schemas.microsoft.com/office/drawing/2014/main" xmlns="" id="{00000000-0008-0000-0000-0000C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97" name="AutoShape 261">
          <a:extLst>
            <a:ext uri="{FF2B5EF4-FFF2-40B4-BE49-F238E27FC236}">
              <a16:creationId xmlns:a16="http://schemas.microsoft.com/office/drawing/2014/main" xmlns="" id="{00000000-0008-0000-0000-0000C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98" name="AutoShape 260">
          <a:extLst>
            <a:ext uri="{FF2B5EF4-FFF2-40B4-BE49-F238E27FC236}">
              <a16:creationId xmlns:a16="http://schemas.microsoft.com/office/drawing/2014/main" xmlns="" id="{00000000-0008-0000-0000-0000C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1999" name="AutoShape 259">
          <a:extLst>
            <a:ext uri="{FF2B5EF4-FFF2-40B4-BE49-F238E27FC236}">
              <a16:creationId xmlns:a16="http://schemas.microsoft.com/office/drawing/2014/main" xmlns="" id="{00000000-0008-0000-0000-0000C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00" name="AutoShape 258">
          <a:extLst>
            <a:ext uri="{FF2B5EF4-FFF2-40B4-BE49-F238E27FC236}">
              <a16:creationId xmlns:a16="http://schemas.microsoft.com/office/drawing/2014/main" xmlns="" id="{00000000-0008-0000-0000-0000D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01" name="AutoShape 257">
          <a:extLst>
            <a:ext uri="{FF2B5EF4-FFF2-40B4-BE49-F238E27FC236}">
              <a16:creationId xmlns:a16="http://schemas.microsoft.com/office/drawing/2014/main" xmlns="" id="{00000000-0008-0000-0000-0000D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02" name="AutoShape 256">
          <a:extLst>
            <a:ext uri="{FF2B5EF4-FFF2-40B4-BE49-F238E27FC236}">
              <a16:creationId xmlns:a16="http://schemas.microsoft.com/office/drawing/2014/main" xmlns="" id="{00000000-0008-0000-0000-0000D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03" name="AutoShape 255">
          <a:extLst>
            <a:ext uri="{FF2B5EF4-FFF2-40B4-BE49-F238E27FC236}">
              <a16:creationId xmlns:a16="http://schemas.microsoft.com/office/drawing/2014/main" xmlns="" id="{00000000-0008-0000-0000-0000D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04" name="AutoShape 254">
          <a:extLst>
            <a:ext uri="{FF2B5EF4-FFF2-40B4-BE49-F238E27FC236}">
              <a16:creationId xmlns:a16="http://schemas.microsoft.com/office/drawing/2014/main" xmlns="" id="{00000000-0008-0000-0000-0000D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05" name="AutoShape 253">
          <a:extLst>
            <a:ext uri="{FF2B5EF4-FFF2-40B4-BE49-F238E27FC236}">
              <a16:creationId xmlns:a16="http://schemas.microsoft.com/office/drawing/2014/main" xmlns="" id="{00000000-0008-0000-0000-0000D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06" name="AutoShape 252">
          <a:extLst>
            <a:ext uri="{FF2B5EF4-FFF2-40B4-BE49-F238E27FC236}">
              <a16:creationId xmlns:a16="http://schemas.microsoft.com/office/drawing/2014/main" xmlns="" id="{00000000-0008-0000-0000-0000D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07" name="AutoShape 251">
          <a:extLst>
            <a:ext uri="{FF2B5EF4-FFF2-40B4-BE49-F238E27FC236}">
              <a16:creationId xmlns:a16="http://schemas.microsoft.com/office/drawing/2014/main" xmlns="" id="{00000000-0008-0000-0000-0000D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08" name="AutoShape 250">
          <a:extLst>
            <a:ext uri="{FF2B5EF4-FFF2-40B4-BE49-F238E27FC236}">
              <a16:creationId xmlns:a16="http://schemas.microsoft.com/office/drawing/2014/main" xmlns="" id="{00000000-0008-0000-0000-0000D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09" name="AutoShape 249">
          <a:extLst>
            <a:ext uri="{FF2B5EF4-FFF2-40B4-BE49-F238E27FC236}">
              <a16:creationId xmlns:a16="http://schemas.microsoft.com/office/drawing/2014/main" xmlns="" id="{00000000-0008-0000-0000-0000D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10" name="AutoShape 248">
          <a:extLst>
            <a:ext uri="{FF2B5EF4-FFF2-40B4-BE49-F238E27FC236}">
              <a16:creationId xmlns:a16="http://schemas.microsoft.com/office/drawing/2014/main" xmlns="" id="{00000000-0008-0000-0000-0000D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11" name="AutoShape 247">
          <a:extLst>
            <a:ext uri="{FF2B5EF4-FFF2-40B4-BE49-F238E27FC236}">
              <a16:creationId xmlns:a16="http://schemas.microsoft.com/office/drawing/2014/main" xmlns="" id="{00000000-0008-0000-0000-0000D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12" name="AutoShape 246">
          <a:extLst>
            <a:ext uri="{FF2B5EF4-FFF2-40B4-BE49-F238E27FC236}">
              <a16:creationId xmlns:a16="http://schemas.microsoft.com/office/drawing/2014/main" xmlns="" id="{00000000-0008-0000-0000-0000D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13" name="AutoShape 245">
          <a:extLst>
            <a:ext uri="{FF2B5EF4-FFF2-40B4-BE49-F238E27FC236}">
              <a16:creationId xmlns:a16="http://schemas.microsoft.com/office/drawing/2014/main" xmlns="" id="{00000000-0008-0000-0000-0000D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14" name="AutoShape 244">
          <a:extLst>
            <a:ext uri="{FF2B5EF4-FFF2-40B4-BE49-F238E27FC236}">
              <a16:creationId xmlns:a16="http://schemas.microsoft.com/office/drawing/2014/main" xmlns="" id="{00000000-0008-0000-0000-0000D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15" name="AutoShape 243">
          <a:extLst>
            <a:ext uri="{FF2B5EF4-FFF2-40B4-BE49-F238E27FC236}">
              <a16:creationId xmlns:a16="http://schemas.microsoft.com/office/drawing/2014/main" xmlns="" id="{00000000-0008-0000-0000-0000D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16" name="AutoShape 242">
          <a:extLst>
            <a:ext uri="{FF2B5EF4-FFF2-40B4-BE49-F238E27FC236}">
              <a16:creationId xmlns:a16="http://schemas.microsoft.com/office/drawing/2014/main" xmlns="" id="{00000000-0008-0000-0000-0000E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17" name="AutoShape 241">
          <a:extLst>
            <a:ext uri="{FF2B5EF4-FFF2-40B4-BE49-F238E27FC236}">
              <a16:creationId xmlns:a16="http://schemas.microsoft.com/office/drawing/2014/main" xmlns="" id="{00000000-0008-0000-0000-0000E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18" name="AutoShape 240">
          <a:extLst>
            <a:ext uri="{FF2B5EF4-FFF2-40B4-BE49-F238E27FC236}">
              <a16:creationId xmlns:a16="http://schemas.microsoft.com/office/drawing/2014/main" xmlns="" id="{00000000-0008-0000-0000-0000E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19" name="AutoShape 239">
          <a:extLst>
            <a:ext uri="{FF2B5EF4-FFF2-40B4-BE49-F238E27FC236}">
              <a16:creationId xmlns:a16="http://schemas.microsoft.com/office/drawing/2014/main" xmlns="" id="{00000000-0008-0000-0000-0000E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20" name="AutoShape 238">
          <a:extLst>
            <a:ext uri="{FF2B5EF4-FFF2-40B4-BE49-F238E27FC236}">
              <a16:creationId xmlns:a16="http://schemas.microsoft.com/office/drawing/2014/main" xmlns="" id="{00000000-0008-0000-0000-0000E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21" name="AutoShape 237">
          <a:extLst>
            <a:ext uri="{FF2B5EF4-FFF2-40B4-BE49-F238E27FC236}">
              <a16:creationId xmlns:a16="http://schemas.microsoft.com/office/drawing/2014/main" xmlns="" id="{00000000-0008-0000-0000-0000E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22" name="AutoShape 236">
          <a:extLst>
            <a:ext uri="{FF2B5EF4-FFF2-40B4-BE49-F238E27FC236}">
              <a16:creationId xmlns:a16="http://schemas.microsoft.com/office/drawing/2014/main" xmlns="" id="{00000000-0008-0000-0000-0000E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23" name="AutoShape 235">
          <a:extLst>
            <a:ext uri="{FF2B5EF4-FFF2-40B4-BE49-F238E27FC236}">
              <a16:creationId xmlns:a16="http://schemas.microsoft.com/office/drawing/2014/main" xmlns="" id="{00000000-0008-0000-0000-0000E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24" name="AutoShape 234">
          <a:extLst>
            <a:ext uri="{FF2B5EF4-FFF2-40B4-BE49-F238E27FC236}">
              <a16:creationId xmlns:a16="http://schemas.microsoft.com/office/drawing/2014/main" xmlns="" id="{00000000-0008-0000-0000-0000E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25" name="AutoShape 233">
          <a:extLst>
            <a:ext uri="{FF2B5EF4-FFF2-40B4-BE49-F238E27FC236}">
              <a16:creationId xmlns:a16="http://schemas.microsoft.com/office/drawing/2014/main" xmlns="" id="{00000000-0008-0000-0000-0000E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26" name="AutoShape 232">
          <a:extLst>
            <a:ext uri="{FF2B5EF4-FFF2-40B4-BE49-F238E27FC236}">
              <a16:creationId xmlns:a16="http://schemas.microsoft.com/office/drawing/2014/main" xmlns="" id="{00000000-0008-0000-0000-0000E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27" name="AutoShape 231">
          <a:extLst>
            <a:ext uri="{FF2B5EF4-FFF2-40B4-BE49-F238E27FC236}">
              <a16:creationId xmlns:a16="http://schemas.microsoft.com/office/drawing/2014/main" xmlns="" id="{00000000-0008-0000-0000-0000E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28" name="AutoShape 230">
          <a:extLst>
            <a:ext uri="{FF2B5EF4-FFF2-40B4-BE49-F238E27FC236}">
              <a16:creationId xmlns:a16="http://schemas.microsoft.com/office/drawing/2014/main" xmlns="" id="{00000000-0008-0000-0000-0000E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29" name="AutoShape 344">
          <a:extLst>
            <a:ext uri="{FF2B5EF4-FFF2-40B4-BE49-F238E27FC236}">
              <a16:creationId xmlns:a16="http://schemas.microsoft.com/office/drawing/2014/main" xmlns="" id="{00000000-0008-0000-0000-0000E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30" name="AutoShape 343">
          <a:extLst>
            <a:ext uri="{FF2B5EF4-FFF2-40B4-BE49-F238E27FC236}">
              <a16:creationId xmlns:a16="http://schemas.microsoft.com/office/drawing/2014/main" xmlns="" id="{00000000-0008-0000-0000-0000E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31" name="AutoShape 342">
          <a:extLst>
            <a:ext uri="{FF2B5EF4-FFF2-40B4-BE49-F238E27FC236}">
              <a16:creationId xmlns:a16="http://schemas.microsoft.com/office/drawing/2014/main" xmlns="" id="{00000000-0008-0000-0000-0000E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32" name="AutoShape 341">
          <a:extLst>
            <a:ext uri="{FF2B5EF4-FFF2-40B4-BE49-F238E27FC236}">
              <a16:creationId xmlns:a16="http://schemas.microsoft.com/office/drawing/2014/main" xmlns="" id="{00000000-0008-0000-0000-0000F0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33" name="AutoShape 340">
          <a:extLst>
            <a:ext uri="{FF2B5EF4-FFF2-40B4-BE49-F238E27FC236}">
              <a16:creationId xmlns:a16="http://schemas.microsoft.com/office/drawing/2014/main" xmlns="" id="{00000000-0008-0000-0000-0000F1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34" name="AutoShape 339">
          <a:extLst>
            <a:ext uri="{FF2B5EF4-FFF2-40B4-BE49-F238E27FC236}">
              <a16:creationId xmlns:a16="http://schemas.microsoft.com/office/drawing/2014/main" xmlns="" id="{00000000-0008-0000-0000-0000F2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35" name="AutoShape 338">
          <a:extLst>
            <a:ext uri="{FF2B5EF4-FFF2-40B4-BE49-F238E27FC236}">
              <a16:creationId xmlns:a16="http://schemas.microsoft.com/office/drawing/2014/main" xmlns="" id="{00000000-0008-0000-0000-0000F3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36" name="AutoShape 337">
          <a:extLst>
            <a:ext uri="{FF2B5EF4-FFF2-40B4-BE49-F238E27FC236}">
              <a16:creationId xmlns:a16="http://schemas.microsoft.com/office/drawing/2014/main" xmlns="" id="{00000000-0008-0000-0000-0000F4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37" name="AutoShape 336">
          <a:extLst>
            <a:ext uri="{FF2B5EF4-FFF2-40B4-BE49-F238E27FC236}">
              <a16:creationId xmlns:a16="http://schemas.microsoft.com/office/drawing/2014/main" xmlns="" id="{00000000-0008-0000-0000-0000F5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38" name="AutoShape 335">
          <a:extLst>
            <a:ext uri="{FF2B5EF4-FFF2-40B4-BE49-F238E27FC236}">
              <a16:creationId xmlns:a16="http://schemas.microsoft.com/office/drawing/2014/main" xmlns="" id="{00000000-0008-0000-0000-0000F6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39" name="AutoShape 334">
          <a:extLst>
            <a:ext uri="{FF2B5EF4-FFF2-40B4-BE49-F238E27FC236}">
              <a16:creationId xmlns:a16="http://schemas.microsoft.com/office/drawing/2014/main" xmlns="" id="{00000000-0008-0000-0000-0000F7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40" name="AutoShape 333">
          <a:extLst>
            <a:ext uri="{FF2B5EF4-FFF2-40B4-BE49-F238E27FC236}">
              <a16:creationId xmlns:a16="http://schemas.microsoft.com/office/drawing/2014/main" xmlns="" id="{00000000-0008-0000-0000-0000F8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41" name="AutoShape 332">
          <a:extLst>
            <a:ext uri="{FF2B5EF4-FFF2-40B4-BE49-F238E27FC236}">
              <a16:creationId xmlns:a16="http://schemas.microsoft.com/office/drawing/2014/main" xmlns="" id="{00000000-0008-0000-0000-0000F9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42" name="AutoShape 331">
          <a:extLst>
            <a:ext uri="{FF2B5EF4-FFF2-40B4-BE49-F238E27FC236}">
              <a16:creationId xmlns:a16="http://schemas.microsoft.com/office/drawing/2014/main" xmlns="" id="{00000000-0008-0000-0000-0000FA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43" name="AutoShape 330">
          <a:extLst>
            <a:ext uri="{FF2B5EF4-FFF2-40B4-BE49-F238E27FC236}">
              <a16:creationId xmlns:a16="http://schemas.microsoft.com/office/drawing/2014/main" xmlns="" id="{00000000-0008-0000-0000-0000FB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44" name="AutoShape 329">
          <a:extLst>
            <a:ext uri="{FF2B5EF4-FFF2-40B4-BE49-F238E27FC236}">
              <a16:creationId xmlns:a16="http://schemas.microsoft.com/office/drawing/2014/main" xmlns="" id="{00000000-0008-0000-0000-0000FC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45" name="AutoShape 328">
          <a:extLst>
            <a:ext uri="{FF2B5EF4-FFF2-40B4-BE49-F238E27FC236}">
              <a16:creationId xmlns:a16="http://schemas.microsoft.com/office/drawing/2014/main" xmlns="" id="{00000000-0008-0000-0000-0000FD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46" name="AutoShape 327">
          <a:extLst>
            <a:ext uri="{FF2B5EF4-FFF2-40B4-BE49-F238E27FC236}">
              <a16:creationId xmlns:a16="http://schemas.microsoft.com/office/drawing/2014/main" xmlns="" id="{00000000-0008-0000-0000-0000FE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47" name="AutoShape 326">
          <a:extLst>
            <a:ext uri="{FF2B5EF4-FFF2-40B4-BE49-F238E27FC236}">
              <a16:creationId xmlns:a16="http://schemas.microsoft.com/office/drawing/2014/main" xmlns="" id="{00000000-0008-0000-0000-0000FF0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48" name="AutoShape 325">
          <a:extLst>
            <a:ext uri="{FF2B5EF4-FFF2-40B4-BE49-F238E27FC236}">
              <a16:creationId xmlns:a16="http://schemas.microsoft.com/office/drawing/2014/main" xmlns="" id="{00000000-0008-0000-0000-00000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49" name="AutoShape 324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50" name="AutoShape 323">
          <a:extLst>
            <a:ext uri="{FF2B5EF4-FFF2-40B4-BE49-F238E27FC236}">
              <a16:creationId xmlns:a16="http://schemas.microsoft.com/office/drawing/2014/main" xmlns="" id="{00000000-0008-0000-0000-00000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51" name="AutoShape 322">
          <a:extLst>
            <a:ext uri="{FF2B5EF4-FFF2-40B4-BE49-F238E27FC236}">
              <a16:creationId xmlns:a16="http://schemas.microsoft.com/office/drawing/2014/main" xmlns="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52" name="AutoShape 321">
          <a:extLst>
            <a:ext uri="{FF2B5EF4-FFF2-40B4-BE49-F238E27FC236}">
              <a16:creationId xmlns:a16="http://schemas.microsoft.com/office/drawing/2014/main" xmlns="" id="{00000000-0008-0000-0000-00000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53" name="AutoShape 320">
          <a:extLst>
            <a:ext uri="{FF2B5EF4-FFF2-40B4-BE49-F238E27FC236}">
              <a16:creationId xmlns:a16="http://schemas.microsoft.com/office/drawing/2014/main" xmlns="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54" name="AutoShape 319">
          <a:extLst>
            <a:ext uri="{FF2B5EF4-FFF2-40B4-BE49-F238E27FC236}">
              <a16:creationId xmlns:a16="http://schemas.microsoft.com/office/drawing/2014/main" xmlns="" id="{00000000-0008-0000-0000-00000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55" name="AutoShape 318">
          <a:extLst>
            <a:ext uri="{FF2B5EF4-FFF2-40B4-BE49-F238E27FC236}">
              <a16:creationId xmlns:a16="http://schemas.microsoft.com/office/drawing/2014/main" xmlns="" id="{00000000-0008-0000-0000-00000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56" name="AutoShape 317">
          <a:extLst>
            <a:ext uri="{FF2B5EF4-FFF2-40B4-BE49-F238E27FC236}">
              <a16:creationId xmlns:a16="http://schemas.microsoft.com/office/drawing/2014/main" xmlns="" id="{00000000-0008-0000-0000-00000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57" name="AutoShape 316">
          <a:extLst>
            <a:ext uri="{FF2B5EF4-FFF2-40B4-BE49-F238E27FC236}">
              <a16:creationId xmlns:a16="http://schemas.microsoft.com/office/drawing/2014/main" xmlns="" id="{00000000-0008-0000-0000-00000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58" name="AutoShape 315">
          <a:extLst>
            <a:ext uri="{FF2B5EF4-FFF2-40B4-BE49-F238E27FC236}">
              <a16:creationId xmlns:a16="http://schemas.microsoft.com/office/drawing/2014/main" xmlns="" id="{00000000-0008-0000-0000-00000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59" name="AutoShape 314">
          <a:extLst>
            <a:ext uri="{FF2B5EF4-FFF2-40B4-BE49-F238E27FC236}">
              <a16:creationId xmlns:a16="http://schemas.microsoft.com/office/drawing/2014/main" xmlns="" id="{00000000-0008-0000-0000-00000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60" name="AutoShape 313">
          <a:extLst>
            <a:ext uri="{FF2B5EF4-FFF2-40B4-BE49-F238E27FC236}">
              <a16:creationId xmlns:a16="http://schemas.microsoft.com/office/drawing/2014/main" xmlns="" id="{00000000-0008-0000-0000-00000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61" name="AutoShape 312">
          <a:extLst>
            <a:ext uri="{FF2B5EF4-FFF2-40B4-BE49-F238E27FC236}">
              <a16:creationId xmlns:a16="http://schemas.microsoft.com/office/drawing/2014/main" xmlns="" id="{00000000-0008-0000-0000-00000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62" name="AutoShape 311">
          <a:extLst>
            <a:ext uri="{FF2B5EF4-FFF2-40B4-BE49-F238E27FC236}">
              <a16:creationId xmlns:a16="http://schemas.microsoft.com/office/drawing/2014/main" xmlns="" id="{00000000-0008-0000-0000-00000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63" name="AutoShape 310">
          <a:extLst>
            <a:ext uri="{FF2B5EF4-FFF2-40B4-BE49-F238E27FC236}">
              <a16:creationId xmlns:a16="http://schemas.microsoft.com/office/drawing/2014/main" xmlns="" id="{00000000-0008-0000-0000-00000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64" name="AutoShape 309">
          <a:extLst>
            <a:ext uri="{FF2B5EF4-FFF2-40B4-BE49-F238E27FC236}">
              <a16:creationId xmlns:a16="http://schemas.microsoft.com/office/drawing/2014/main" xmlns="" id="{00000000-0008-0000-0000-00001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65" name="AutoShape 308">
          <a:extLst>
            <a:ext uri="{FF2B5EF4-FFF2-40B4-BE49-F238E27FC236}">
              <a16:creationId xmlns:a16="http://schemas.microsoft.com/office/drawing/2014/main" xmlns="" id="{00000000-0008-0000-0000-00001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66" name="AutoShape 307">
          <a:extLst>
            <a:ext uri="{FF2B5EF4-FFF2-40B4-BE49-F238E27FC236}">
              <a16:creationId xmlns:a16="http://schemas.microsoft.com/office/drawing/2014/main" xmlns="" id="{00000000-0008-0000-0000-00001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67" name="AutoShape 306">
          <a:extLst>
            <a:ext uri="{FF2B5EF4-FFF2-40B4-BE49-F238E27FC236}">
              <a16:creationId xmlns:a16="http://schemas.microsoft.com/office/drawing/2014/main" xmlns="" id="{00000000-0008-0000-0000-00001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68" name="AutoShape 305">
          <a:extLst>
            <a:ext uri="{FF2B5EF4-FFF2-40B4-BE49-F238E27FC236}">
              <a16:creationId xmlns:a16="http://schemas.microsoft.com/office/drawing/2014/main" xmlns="" id="{00000000-0008-0000-0000-00001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69" name="AutoShape 304">
          <a:extLst>
            <a:ext uri="{FF2B5EF4-FFF2-40B4-BE49-F238E27FC236}">
              <a16:creationId xmlns:a16="http://schemas.microsoft.com/office/drawing/2014/main" xmlns="" id="{00000000-0008-0000-0000-00001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70" name="AutoShape 303">
          <a:extLst>
            <a:ext uri="{FF2B5EF4-FFF2-40B4-BE49-F238E27FC236}">
              <a16:creationId xmlns:a16="http://schemas.microsoft.com/office/drawing/2014/main" xmlns="" id="{00000000-0008-0000-0000-00001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71" name="AutoShape 302">
          <a:extLst>
            <a:ext uri="{FF2B5EF4-FFF2-40B4-BE49-F238E27FC236}">
              <a16:creationId xmlns:a16="http://schemas.microsoft.com/office/drawing/2014/main" xmlns="" id="{00000000-0008-0000-0000-00001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72" name="AutoShape 301">
          <a:extLst>
            <a:ext uri="{FF2B5EF4-FFF2-40B4-BE49-F238E27FC236}">
              <a16:creationId xmlns:a16="http://schemas.microsoft.com/office/drawing/2014/main" xmlns="" id="{00000000-0008-0000-0000-00001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73" name="AutoShape 300">
          <a:extLst>
            <a:ext uri="{FF2B5EF4-FFF2-40B4-BE49-F238E27FC236}">
              <a16:creationId xmlns:a16="http://schemas.microsoft.com/office/drawing/2014/main" xmlns="" id="{00000000-0008-0000-0000-00001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74" name="AutoShape 299">
          <a:extLst>
            <a:ext uri="{FF2B5EF4-FFF2-40B4-BE49-F238E27FC236}">
              <a16:creationId xmlns:a16="http://schemas.microsoft.com/office/drawing/2014/main" xmlns="" id="{00000000-0008-0000-0000-00001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75" name="AutoShape 298">
          <a:extLst>
            <a:ext uri="{FF2B5EF4-FFF2-40B4-BE49-F238E27FC236}">
              <a16:creationId xmlns:a16="http://schemas.microsoft.com/office/drawing/2014/main" xmlns="" id="{00000000-0008-0000-0000-00001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76" name="AutoShape 297">
          <a:extLst>
            <a:ext uri="{FF2B5EF4-FFF2-40B4-BE49-F238E27FC236}">
              <a16:creationId xmlns:a16="http://schemas.microsoft.com/office/drawing/2014/main" xmlns="" id="{00000000-0008-0000-0000-00001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77" name="AutoShape 296">
          <a:extLst>
            <a:ext uri="{FF2B5EF4-FFF2-40B4-BE49-F238E27FC236}">
              <a16:creationId xmlns:a16="http://schemas.microsoft.com/office/drawing/2014/main" xmlns="" id="{00000000-0008-0000-0000-00001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78" name="AutoShape 295">
          <a:extLst>
            <a:ext uri="{FF2B5EF4-FFF2-40B4-BE49-F238E27FC236}">
              <a16:creationId xmlns:a16="http://schemas.microsoft.com/office/drawing/2014/main" xmlns="" id="{00000000-0008-0000-0000-00001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79" name="AutoShape 294">
          <a:extLst>
            <a:ext uri="{FF2B5EF4-FFF2-40B4-BE49-F238E27FC236}">
              <a16:creationId xmlns:a16="http://schemas.microsoft.com/office/drawing/2014/main" xmlns="" id="{00000000-0008-0000-0000-00001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80" name="AutoShape 293">
          <a:extLst>
            <a:ext uri="{FF2B5EF4-FFF2-40B4-BE49-F238E27FC236}">
              <a16:creationId xmlns:a16="http://schemas.microsoft.com/office/drawing/2014/main" xmlns="" id="{00000000-0008-0000-0000-00002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81" name="AutoShape 292">
          <a:extLst>
            <a:ext uri="{FF2B5EF4-FFF2-40B4-BE49-F238E27FC236}">
              <a16:creationId xmlns:a16="http://schemas.microsoft.com/office/drawing/2014/main" xmlns="" id="{00000000-0008-0000-0000-00002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82" name="AutoShape 291">
          <a:extLst>
            <a:ext uri="{FF2B5EF4-FFF2-40B4-BE49-F238E27FC236}">
              <a16:creationId xmlns:a16="http://schemas.microsoft.com/office/drawing/2014/main" xmlns="" id="{00000000-0008-0000-0000-00002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83" name="AutoShape 290">
          <a:extLst>
            <a:ext uri="{FF2B5EF4-FFF2-40B4-BE49-F238E27FC236}">
              <a16:creationId xmlns:a16="http://schemas.microsoft.com/office/drawing/2014/main" xmlns="" id="{00000000-0008-0000-0000-00002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84" name="AutoShape 289">
          <a:extLst>
            <a:ext uri="{FF2B5EF4-FFF2-40B4-BE49-F238E27FC236}">
              <a16:creationId xmlns:a16="http://schemas.microsoft.com/office/drawing/2014/main" xmlns="" id="{00000000-0008-0000-0000-00002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85" name="AutoShape 288">
          <a:extLst>
            <a:ext uri="{FF2B5EF4-FFF2-40B4-BE49-F238E27FC236}">
              <a16:creationId xmlns:a16="http://schemas.microsoft.com/office/drawing/2014/main" xmlns="" id="{00000000-0008-0000-0000-00002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86" name="AutoShape 287">
          <a:extLst>
            <a:ext uri="{FF2B5EF4-FFF2-40B4-BE49-F238E27FC236}">
              <a16:creationId xmlns:a16="http://schemas.microsoft.com/office/drawing/2014/main" xmlns="" id="{00000000-0008-0000-0000-00002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87" name="AutoShape 286">
          <a:extLst>
            <a:ext uri="{FF2B5EF4-FFF2-40B4-BE49-F238E27FC236}">
              <a16:creationId xmlns:a16="http://schemas.microsoft.com/office/drawing/2014/main" xmlns="" id="{00000000-0008-0000-0000-00002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88" name="AutoShape 285">
          <a:extLst>
            <a:ext uri="{FF2B5EF4-FFF2-40B4-BE49-F238E27FC236}">
              <a16:creationId xmlns:a16="http://schemas.microsoft.com/office/drawing/2014/main" xmlns="" id="{00000000-0008-0000-0000-00002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89" name="AutoShape 284">
          <a:extLst>
            <a:ext uri="{FF2B5EF4-FFF2-40B4-BE49-F238E27FC236}">
              <a16:creationId xmlns:a16="http://schemas.microsoft.com/office/drawing/2014/main" xmlns="" id="{00000000-0008-0000-0000-00002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90" name="AutoShape 283">
          <a:extLst>
            <a:ext uri="{FF2B5EF4-FFF2-40B4-BE49-F238E27FC236}">
              <a16:creationId xmlns:a16="http://schemas.microsoft.com/office/drawing/2014/main" xmlns="" id="{00000000-0008-0000-0000-00002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91" name="AutoShape 282">
          <a:extLst>
            <a:ext uri="{FF2B5EF4-FFF2-40B4-BE49-F238E27FC236}">
              <a16:creationId xmlns:a16="http://schemas.microsoft.com/office/drawing/2014/main" xmlns="" id="{00000000-0008-0000-0000-00002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92" name="AutoShape 281">
          <a:extLst>
            <a:ext uri="{FF2B5EF4-FFF2-40B4-BE49-F238E27FC236}">
              <a16:creationId xmlns:a16="http://schemas.microsoft.com/office/drawing/2014/main" xmlns="" id="{00000000-0008-0000-0000-00002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93" name="AutoShape 280">
          <a:extLst>
            <a:ext uri="{FF2B5EF4-FFF2-40B4-BE49-F238E27FC236}">
              <a16:creationId xmlns:a16="http://schemas.microsoft.com/office/drawing/2014/main" xmlns="" id="{00000000-0008-0000-0000-00002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94" name="AutoShape 279">
          <a:extLst>
            <a:ext uri="{FF2B5EF4-FFF2-40B4-BE49-F238E27FC236}">
              <a16:creationId xmlns:a16="http://schemas.microsoft.com/office/drawing/2014/main" xmlns="" id="{00000000-0008-0000-0000-00002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95" name="AutoShape 278">
          <a:extLst>
            <a:ext uri="{FF2B5EF4-FFF2-40B4-BE49-F238E27FC236}">
              <a16:creationId xmlns:a16="http://schemas.microsoft.com/office/drawing/2014/main" xmlns="" id="{00000000-0008-0000-0000-00002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96" name="AutoShape 277">
          <a:extLst>
            <a:ext uri="{FF2B5EF4-FFF2-40B4-BE49-F238E27FC236}">
              <a16:creationId xmlns:a16="http://schemas.microsoft.com/office/drawing/2014/main" xmlns="" id="{00000000-0008-0000-0000-00003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97" name="AutoShape 276">
          <a:extLst>
            <a:ext uri="{FF2B5EF4-FFF2-40B4-BE49-F238E27FC236}">
              <a16:creationId xmlns:a16="http://schemas.microsoft.com/office/drawing/2014/main" xmlns="" id="{00000000-0008-0000-0000-00003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98" name="AutoShape 275">
          <a:extLst>
            <a:ext uri="{FF2B5EF4-FFF2-40B4-BE49-F238E27FC236}">
              <a16:creationId xmlns:a16="http://schemas.microsoft.com/office/drawing/2014/main" xmlns="" id="{00000000-0008-0000-0000-00003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099" name="AutoShape 274">
          <a:extLst>
            <a:ext uri="{FF2B5EF4-FFF2-40B4-BE49-F238E27FC236}">
              <a16:creationId xmlns:a16="http://schemas.microsoft.com/office/drawing/2014/main" xmlns="" id="{00000000-0008-0000-0000-00003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00" name="AutoShape 273">
          <a:extLst>
            <a:ext uri="{FF2B5EF4-FFF2-40B4-BE49-F238E27FC236}">
              <a16:creationId xmlns:a16="http://schemas.microsoft.com/office/drawing/2014/main" xmlns="" id="{00000000-0008-0000-0000-00003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01" name="AutoShape 272">
          <a:extLst>
            <a:ext uri="{FF2B5EF4-FFF2-40B4-BE49-F238E27FC236}">
              <a16:creationId xmlns:a16="http://schemas.microsoft.com/office/drawing/2014/main" xmlns="" id="{00000000-0008-0000-0000-00003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02" name="AutoShape 271">
          <a:extLst>
            <a:ext uri="{FF2B5EF4-FFF2-40B4-BE49-F238E27FC236}">
              <a16:creationId xmlns:a16="http://schemas.microsoft.com/office/drawing/2014/main" xmlns="" id="{00000000-0008-0000-0000-00003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03" name="AutoShape 270">
          <a:extLst>
            <a:ext uri="{FF2B5EF4-FFF2-40B4-BE49-F238E27FC236}">
              <a16:creationId xmlns:a16="http://schemas.microsoft.com/office/drawing/2014/main" xmlns="" id="{00000000-0008-0000-0000-00003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04" name="AutoShape 269">
          <a:extLst>
            <a:ext uri="{FF2B5EF4-FFF2-40B4-BE49-F238E27FC236}">
              <a16:creationId xmlns:a16="http://schemas.microsoft.com/office/drawing/2014/main" xmlns="" id="{00000000-0008-0000-0000-00003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05" name="AutoShape 268">
          <a:extLst>
            <a:ext uri="{FF2B5EF4-FFF2-40B4-BE49-F238E27FC236}">
              <a16:creationId xmlns:a16="http://schemas.microsoft.com/office/drawing/2014/main" xmlns="" id="{00000000-0008-0000-0000-00003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06" name="AutoShape 267">
          <a:extLst>
            <a:ext uri="{FF2B5EF4-FFF2-40B4-BE49-F238E27FC236}">
              <a16:creationId xmlns:a16="http://schemas.microsoft.com/office/drawing/2014/main" xmlns="" id="{00000000-0008-0000-0000-00003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07" name="AutoShape 266">
          <a:extLst>
            <a:ext uri="{FF2B5EF4-FFF2-40B4-BE49-F238E27FC236}">
              <a16:creationId xmlns:a16="http://schemas.microsoft.com/office/drawing/2014/main" xmlns="" id="{00000000-0008-0000-0000-00003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08" name="AutoShape 265">
          <a:extLst>
            <a:ext uri="{FF2B5EF4-FFF2-40B4-BE49-F238E27FC236}">
              <a16:creationId xmlns:a16="http://schemas.microsoft.com/office/drawing/2014/main" xmlns="" id="{00000000-0008-0000-0000-00003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09" name="AutoShape 264">
          <a:extLst>
            <a:ext uri="{FF2B5EF4-FFF2-40B4-BE49-F238E27FC236}">
              <a16:creationId xmlns:a16="http://schemas.microsoft.com/office/drawing/2014/main" xmlns="" id="{00000000-0008-0000-0000-00003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10" name="AutoShape 263">
          <a:extLst>
            <a:ext uri="{FF2B5EF4-FFF2-40B4-BE49-F238E27FC236}">
              <a16:creationId xmlns:a16="http://schemas.microsoft.com/office/drawing/2014/main" xmlns="" id="{00000000-0008-0000-0000-00003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11" name="AutoShape 262">
          <a:extLst>
            <a:ext uri="{FF2B5EF4-FFF2-40B4-BE49-F238E27FC236}">
              <a16:creationId xmlns:a16="http://schemas.microsoft.com/office/drawing/2014/main" xmlns="" id="{00000000-0008-0000-0000-00003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12" name="AutoShape 261">
          <a:extLst>
            <a:ext uri="{FF2B5EF4-FFF2-40B4-BE49-F238E27FC236}">
              <a16:creationId xmlns:a16="http://schemas.microsoft.com/office/drawing/2014/main" xmlns="" id="{00000000-0008-0000-0000-00004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13" name="AutoShape 260">
          <a:extLst>
            <a:ext uri="{FF2B5EF4-FFF2-40B4-BE49-F238E27FC236}">
              <a16:creationId xmlns:a16="http://schemas.microsoft.com/office/drawing/2014/main" xmlns="" id="{00000000-0008-0000-0000-00004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14" name="AutoShape 259">
          <a:extLst>
            <a:ext uri="{FF2B5EF4-FFF2-40B4-BE49-F238E27FC236}">
              <a16:creationId xmlns:a16="http://schemas.microsoft.com/office/drawing/2014/main" xmlns="" id="{00000000-0008-0000-0000-00004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15" name="AutoShape 258">
          <a:extLst>
            <a:ext uri="{FF2B5EF4-FFF2-40B4-BE49-F238E27FC236}">
              <a16:creationId xmlns:a16="http://schemas.microsoft.com/office/drawing/2014/main" xmlns="" id="{00000000-0008-0000-0000-00004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16" name="AutoShape 257">
          <a:extLst>
            <a:ext uri="{FF2B5EF4-FFF2-40B4-BE49-F238E27FC236}">
              <a16:creationId xmlns:a16="http://schemas.microsoft.com/office/drawing/2014/main" xmlns="" id="{00000000-0008-0000-0000-00004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17" name="AutoShape 256">
          <a:extLst>
            <a:ext uri="{FF2B5EF4-FFF2-40B4-BE49-F238E27FC236}">
              <a16:creationId xmlns:a16="http://schemas.microsoft.com/office/drawing/2014/main" xmlns="" id="{00000000-0008-0000-0000-00004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18" name="AutoShape 255">
          <a:extLst>
            <a:ext uri="{FF2B5EF4-FFF2-40B4-BE49-F238E27FC236}">
              <a16:creationId xmlns:a16="http://schemas.microsoft.com/office/drawing/2014/main" xmlns="" id="{00000000-0008-0000-0000-00004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19" name="AutoShape 254">
          <a:extLst>
            <a:ext uri="{FF2B5EF4-FFF2-40B4-BE49-F238E27FC236}">
              <a16:creationId xmlns:a16="http://schemas.microsoft.com/office/drawing/2014/main" xmlns="" id="{00000000-0008-0000-0000-00004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20" name="AutoShape 253">
          <a:extLst>
            <a:ext uri="{FF2B5EF4-FFF2-40B4-BE49-F238E27FC236}">
              <a16:creationId xmlns:a16="http://schemas.microsoft.com/office/drawing/2014/main" xmlns="" id="{00000000-0008-0000-0000-00004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21" name="AutoShape 252">
          <a:extLst>
            <a:ext uri="{FF2B5EF4-FFF2-40B4-BE49-F238E27FC236}">
              <a16:creationId xmlns:a16="http://schemas.microsoft.com/office/drawing/2014/main" xmlns="" id="{00000000-0008-0000-0000-00004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22" name="AutoShape 251">
          <a:extLst>
            <a:ext uri="{FF2B5EF4-FFF2-40B4-BE49-F238E27FC236}">
              <a16:creationId xmlns:a16="http://schemas.microsoft.com/office/drawing/2014/main" xmlns="" id="{00000000-0008-0000-0000-00004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23" name="AutoShape 250">
          <a:extLst>
            <a:ext uri="{FF2B5EF4-FFF2-40B4-BE49-F238E27FC236}">
              <a16:creationId xmlns:a16="http://schemas.microsoft.com/office/drawing/2014/main" xmlns="" id="{00000000-0008-0000-0000-00004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24" name="AutoShape 249">
          <a:extLst>
            <a:ext uri="{FF2B5EF4-FFF2-40B4-BE49-F238E27FC236}">
              <a16:creationId xmlns:a16="http://schemas.microsoft.com/office/drawing/2014/main" xmlns="" id="{00000000-0008-0000-0000-00004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25" name="AutoShape 248">
          <a:extLst>
            <a:ext uri="{FF2B5EF4-FFF2-40B4-BE49-F238E27FC236}">
              <a16:creationId xmlns:a16="http://schemas.microsoft.com/office/drawing/2014/main" xmlns="" id="{00000000-0008-0000-0000-00004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26" name="AutoShape 247">
          <a:extLst>
            <a:ext uri="{FF2B5EF4-FFF2-40B4-BE49-F238E27FC236}">
              <a16:creationId xmlns:a16="http://schemas.microsoft.com/office/drawing/2014/main" xmlns="" id="{00000000-0008-0000-0000-00004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27" name="AutoShape 246">
          <a:extLst>
            <a:ext uri="{FF2B5EF4-FFF2-40B4-BE49-F238E27FC236}">
              <a16:creationId xmlns:a16="http://schemas.microsoft.com/office/drawing/2014/main" xmlns="" id="{00000000-0008-0000-0000-00004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28" name="AutoShape 245">
          <a:extLst>
            <a:ext uri="{FF2B5EF4-FFF2-40B4-BE49-F238E27FC236}">
              <a16:creationId xmlns:a16="http://schemas.microsoft.com/office/drawing/2014/main" xmlns="" id="{00000000-0008-0000-0000-00005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29" name="AutoShape 244">
          <a:extLst>
            <a:ext uri="{FF2B5EF4-FFF2-40B4-BE49-F238E27FC236}">
              <a16:creationId xmlns:a16="http://schemas.microsoft.com/office/drawing/2014/main" xmlns="" id="{00000000-0008-0000-0000-00005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30" name="AutoShape 243">
          <a:extLst>
            <a:ext uri="{FF2B5EF4-FFF2-40B4-BE49-F238E27FC236}">
              <a16:creationId xmlns:a16="http://schemas.microsoft.com/office/drawing/2014/main" xmlns="" id="{00000000-0008-0000-0000-00005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31" name="AutoShape 242">
          <a:extLst>
            <a:ext uri="{FF2B5EF4-FFF2-40B4-BE49-F238E27FC236}">
              <a16:creationId xmlns:a16="http://schemas.microsoft.com/office/drawing/2014/main" xmlns="" id="{00000000-0008-0000-0000-00005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32" name="AutoShape 241">
          <a:extLst>
            <a:ext uri="{FF2B5EF4-FFF2-40B4-BE49-F238E27FC236}">
              <a16:creationId xmlns:a16="http://schemas.microsoft.com/office/drawing/2014/main" xmlns="" id="{00000000-0008-0000-0000-00005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33" name="AutoShape 240">
          <a:extLst>
            <a:ext uri="{FF2B5EF4-FFF2-40B4-BE49-F238E27FC236}">
              <a16:creationId xmlns:a16="http://schemas.microsoft.com/office/drawing/2014/main" xmlns="" id="{00000000-0008-0000-0000-00005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34" name="AutoShape 239">
          <a:extLst>
            <a:ext uri="{FF2B5EF4-FFF2-40B4-BE49-F238E27FC236}">
              <a16:creationId xmlns:a16="http://schemas.microsoft.com/office/drawing/2014/main" xmlns="" id="{00000000-0008-0000-0000-00005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35" name="AutoShape 238">
          <a:extLst>
            <a:ext uri="{FF2B5EF4-FFF2-40B4-BE49-F238E27FC236}">
              <a16:creationId xmlns:a16="http://schemas.microsoft.com/office/drawing/2014/main" xmlns="" id="{00000000-0008-0000-0000-00005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36" name="AutoShape 237">
          <a:extLst>
            <a:ext uri="{FF2B5EF4-FFF2-40B4-BE49-F238E27FC236}">
              <a16:creationId xmlns:a16="http://schemas.microsoft.com/office/drawing/2014/main" xmlns="" id="{00000000-0008-0000-0000-00005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37" name="AutoShape 236">
          <a:extLst>
            <a:ext uri="{FF2B5EF4-FFF2-40B4-BE49-F238E27FC236}">
              <a16:creationId xmlns:a16="http://schemas.microsoft.com/office/drawing/2014/main" xmlns="" id="{00000000-0008-0000-0000-00005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38" name="AutoShape 235">
          <a:extLst>
            <a:ext uri="{FF2B5EF4-FFF2-40B4-BE49-F238E27FC236}">
              <a16:creationId xmlns:a16="http://schemas.microsoft.com/office/drawing/2014/main" xmlns="" id="{00000000-0008-0000-0000-00005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39" name="AutoShape 234">
          <a:extLst>
            <a:ext uri="{FF2B5EF4-FFF2-40B4-BE49-F238E27FC236}">
              <a16:creationId xmlns:a16="http://schemas.microsoft.com/office/drawing/2014/main" xmlns="" id="{00000000-0008-0000-0000-00005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40" name="AutoShape 233">
          <a:extLst>
            <a:ext uri="{FF2B5EF4-FFF2-40B4-BE49-F238E27FC236}">
              <a16:creationId xmlns:a16="http://schemas.microsoft.com/office/drawing/2014/main" xmlns="" id="{00000000-0008-0000-0000-00005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41" name="AutoShape 232">
          <a:extLst>
            <a:ext uri="{FF2B5EF4-FFF2-40B4-BE49-F238E27FC236}">
              <a16:creationId xmlns:a16="http://schemas.microsoft.com/office/drawing/2014/main" xmlns="" id="{00000000-0008-0000-0000-00005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42" name="AutoShape 231">
          <a:extLst>
            <a:ext uri="{FF2B5EF4-FFF2-40B4-BE49-F238E27FC236}">
              <a16:creationId xmlns:a16="http://schemas.microsoft.com/office/drawing/2014/main" xmlns="" id="{00000000-0008-0000-0000-00005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43" name="AutoShape 230">
          <a:extLst>
            <a:ext uri="{FF2B5EF4-FFF2-40B4-BE49-F238E27FC236}">
              <a16:creationId xmlns:a16="http://schemas.microsoft.com/office/drawing/2014/main" xmlns="" id="{00000000-0008-0000-0000-00005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44" name="AutoShape 344">
          <a:extLst>
            <a:ext uri="{FF2B5EF4-FFF2-40B4-BE49-F238E27FC236}">
              <a16:creationId xmlns:a16="http://schemas.microsoft.com/office/drawing/2014/main" xmlns="" id="{00000000-0008-0000-0000-00006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45" name="AutoShape 343">
          <a:extLst>
            <a:ext uri="{FF2B5EF4-FFF2-40B4-BE49-F238E27FC236}">
              <a16:creationId xmlns:a16="http://schemas.microsoft.com/office/drawing/2014/main" xmlns="" id="{00000000-0008-0000-0000-00006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46" name="AutoShape 342">
          <a:extLst>
            <a:ext uri="{FF2B5EF4-FFF2-40B4-BE49-F238E27FC236}">
              <a16:creationId xmlns:a16="http://schemas.microsoft.com/office/drawing/2014/main" xmlns="" id="{00000000-0008-0000-0000-00006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47" name="AutoShape 341">
          <a:extLst>
            <a:ext uri="{FF2B5EF4-FFF2-40B4-BE49-F238E27FC236}">
              <a16:creationId xmlns:a16="http://schemas.microsoft.com/office/drawing/2014/main" xmlns="" id="{00000000-0008-0000-0000-00006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48" name="AutoShape 340">
          <a:extLst>
            <a:ext uri="{FF2B5EF4-FFF2-40B4-BE49-F238E27FC236}">
              <a16:creationId xmlns:a16="http://schemas.microsoft.com/office/drawing/2014/main" xmlns="" id="{00000000-0008-0000-0000-00006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49" name="AutoShape 339">
          <a:extLst>
            <a:ext uri="{FF2B5EF4-FFF2-40B4-BE49-F238E27FC236}">
              <a16:creationId xmlns:a16="http://schemas.microsoft.com/office/drawing/2014/main" xmlns="" id="{00000000-0008-0000-0000-00006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50" name="AutoShape 338">
          <a:extLst>
            <a:ext uri="{FF2B5EF4-FFF2-40B4-BE49-F238E27FC236}">
              <a16:creationId xmlns:a16="http://schemas.microsoft.com/office/drawing/2014/main" xmlns="" id="{00000000-0008-0000-0000-00006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51" name="AutoShape 337">
          <a:extLst>
            <a:ext uri="{FF2B5EF4-FFF2-40B4-BE49-F238E27FC236}">
              <a16:creationId xmlns:a16="http://schemas.microsoft.com/office/drawing/2014/main" xmlns="" id="{00000000-0008-0000-0000-00006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52" name="AutoShape 336">
          <a:extLst>
            <a:ext uri="{FF2B5EF4-FFF2-40B4-BE49-F238E27FC236}">
              <a16:creationId xmlns:a16="http://schemas.microsoft.com/office/drawing/2014/main" xmlns="" id="{00000000-0008-0000-0000-00006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53" name="AutoShape 335">
          <a:extLst>
            <a:ext uri="{FF2B5EF4-FFF2-40B4-BE49-F238E27FC236}">
              <a16:creationId xmlns:a16="http://schemas.microsoft.com/office/drawing/2014/main" xmlns="" id="{00000000-0008-0000-0000-00006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54" name="AutoShape 334">
          <a:extLst>
            <a:ext uri="{FF2B5EF4-FFF2-40B4-BE49-F238E27FC236}">
              <a16:creationId xmlns:a16="http://schemas.microsoft.com/office/drawing/2014/main" xmlns="" id="{00000000-0008-0000-0000-00006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55" name="AutoShape 333">
          <a:extLst>
            <a:ext uri="{FF2B5EF4-FFF2-40B4-BE49-F238E27FC236}">
              <a16:creationId xmlns:a16="http://schemas.microsoft.com/office/drawing/2014/main" xmlns="" id="{00000000-0008-0000-0000-00006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56" name="AutoShape 332">
          <a:extLst>
            <a:ext uri="{FF2B5EF4-FFF2-40B4-BE49-F238E27FC236}">
              <a16:creationId xmlns:a16="http://schemas.microsoft.com/office/drawing/2014/main" xmlns="" id="{00000000-0008-0000-0000-00006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57" name="AutoShape 331">
          <a:extLst>
            <a:ext uri="{FF2B5EF4-FFF2-40B4-BE49-F238E27FC236}">
              <a16:creationId xmlns:a16="http://schemas.microsoft.com/office/drawing/2014/main" xmlns="" id="{00000000-0008-0000-0000-00006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58" name="AutoShape 330">
          <a:extLst>
            <a:ext uri="{FF2B5EF4-FFF2-40B4-BE49-F238E27FC236}">
              <a16:creationId xmlns:a16="http://schemas.microsoft.com/office/drawing/2014/main" xmlns="" id="{00000000-0008-0000-0000-00006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59" name="AutoShape 329">
          <a:extLst>
            <a:ext uri="{FF2B5EF4-FFF2-40B4-BE49-F238E27FC236}">
              <a16:creationId xmlns:a16="http://schemas.microsoft.com/office/drawing/2014/main" xmlns="" id="{00000000-0008-0000-0000-00006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60" name="AutoShape 328">
          <a:extLst>
            <a:ext uri="{FF2B5EF4-FFF2-40B4-BE49-F238E27FC236}">
              <a16:creationId xmlns:a16="http://schemas.microsoft.com/office/drawing/2014/main" xmlns="" id="{00000000-0008-0000-0000-00007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61" name="AutoShape 327">
          <a:extLst>
            <a:ext uri="{FF2B5EF4-FFF2-40B4-BE49-F238E27FC236}">
              <a16:creationId xmlns:a16="http://schemas.microsoft.com/office/drawing/2014/main" xmlns="" id="{00000000-0008-0000-0000-00007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62" name="AutoShape 326">
          <a:extLst>
            <a:ext uri="{FF2B5EF4-FFF2-40B4-BE49-F238E27FC236}">
              <a16:creationId xmlns:a16="http://schemas.microsoft.com/office/drawing/2014/main" xmlns="" id="{00000000-0008-0000-0000-00007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63" name="AutoShape 325">
          <a:extLst>
            <a:ext uri="{FF2B5EF4-FFF2-40B4-BE49-F238E27FC236}">
              <a16:creationId xmlns:a16="http://schemas.microsoft.com/office/drawing/2014/main" xmlns="" id="{00000000-0008-0000-0000-00007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64" name="AutoShape 324">
          <a:extLst>
            <a:ext uri="{FF2B5EF4-FFF2-40B4-BE49-F238E27FC236}">
              <a16:creationId xmlns:a16="http://schemas.microsoft.com/office/drawing/2014/main" xmlns="" id="{00000000-0008-0000-0000-00007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65" name="AutoShape 323">
          <a:extLst>
            <a:ext uri="{FF2B5EF4-FFF2-40B4-BE49-F238E27FC236}">
              <a16:creationId xmlns:a16="http://schemas.microsoft.com/office/drawing/2014/main" xmlns="" id="{00000000-0008-0000-0000-00007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66" name="AutoShape 322">
          <a:extLst>
            <a:ext uri="{FF2B5EF4-FFF2-40B4-BE49-F238E27FC236}">
              <a16:creationId xmlns:a16="http://schemas.microsoft.com/office/drawing/2014/main" xmlns="" id="{00000000-0008-0000-0000-00007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67" name="AutoShape 321">
          <a:extLst>
            <a:ext uri="{FF2B5EF4-FFF2-40B4-BE49-F238E27FC236}">
              <a16:creationId xmlns:a16="http://schemas.microsoft.com/office/drawing/2014/main" xmlns="" id="{00000000-0008-0000-0000-00007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68" name="AutoShape 320">
          <a:extLst>
            <a:ext uri="{FF2B5EF4-FFF2-40B4-BE49-F238E27FC236}">
              <a16:creationId xmlns:a16="http://schemas.microsoft.com/office/drawing/2014/main" xmlns="" id="{00000000-0008-0000-0000-00007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69" name="AutoShape 319">
          <a:extLst>
            <a:ext uri="{FF2B5EF4-FFF2-40B4-BE49-F238E27FC236}">
              <a16:creationId xmlns:a16="http://schemas.microsoft.com/office/drawing/2014/main" xmlns="" id="{00000000-0008-0000-0000-00007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70" name="AutoShape 318">
          <a:extLst>
            <a:ext uri="{FF2B5EF4-FFF2-40B4-BE49-F238E27FC236}">
              <a16:creationId xmlns:a16="http://schemas.microsoft.com/office/drawing/2014/main" xmlns="" id="{00000000-0008-0000-0000-00007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71" name="AutoShape 317">
          <a:extLst>
            <a:ext uri="{FF2B5EF4-FFF2-40B4-BE49-F238E27FC236}">
              <a16:creationId xmlns:a16="http://schemas.microsoft.com/office/drawing/2014/main" xmlns="" id="{00000000-0008-0000-0000-00007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72" name="AutoShape 316">
          <a:extLst>
            <a:ext uri="{FF2B5EF4-FFF2-40B4-BE49-F238E27FC236}">
              <a16:creationId xmlns:a16="http://schemas.microsoft.com/office/drawing/2014/main" xmlns="" id="{00000000-0008-0000-0000-00007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73" name="AutoShape 315">
          <a:extLst>
            <a:ext uri="{FF2B5EF4-FFF2-40B4-BE49-F238E27FC236}">
              <a16:creationId xmlns:a16="http://schemas.microsoft.com/office/drawing/2014/main" xmlns="" id="{00000000-0008-0000-0000-00007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74" name="AutoShape 314">
          <a:extLst>
            <a:ext uri="{FF2B5EF4-FFF2-40B4-BE49-F238E27FC236}">
              <a16:creationId xmlns:a16="http://schemas.microsoft.com/office/drawing/2014/main" xmlns="" id="{00000000-0008-0000-0000-00007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75" name="AutoShape 313">
          <a:extLst>
            <a:ext uri="{FF2B5EF4-FFF2-40B4-BE49-F238E27FC236}">
              <a16:creationId xmlns:a16="http://schemas.microsoft.com/office/drawing/2014/main" xmlns="" id="{00000000-0008-0000-0000-00007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76" name="AutoShape 312">
          <a:extLst>
            <a:ext uri="{FF2B5EF4-FFF2-40B4-BE49-F238E27FC236}">
              <a16:creationId xmlns:a16="http://schemas.microsoft.com/office/drawing/2014/main" xmlns="" id="{00000000-0008-0000-0000-00008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77" name="AutoShape 311">
          <a:extLst>
            <a:ext uri="{FF2B5EF4-FFF2-40B4-BE49-F238E27FC236}">
              <a16:creationId xmlns:a16="http://schemas.microsoft.com/office/drawing/2014/main" xmlns="" id="{00000000-0008-0000-0000-00008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78" name="AutoShape 310">
          <a:extLst>
            <a:ext uri="{FF2B5EF4-FFF2-40B4-BE49-F238E27FC236}">
              <a16:creationId xmlns:a16="http://schemas.microsoft.com/office/drawing/2014/main" xmlns="" id="{00000000-0008-0000-0000-00008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79" name="AutoShape 309">
          <a:extLst>
            <a:ext uri="{FF2B5EF4-FFF2-40B4-BE49-F238E27FC236}">
              <a16:creationId xmlns:a16="http://schemas.microsoft.com/office/drawing/2014/main" xmlns="" id="{00000000-0008-0000-0000-00008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80" name="AutoShape 308">
          <a:extLst>
            <a:ext uri="{FF2B5EF4-FFF2-40B4-BE49-F238E27FC236}">
              <a16:creationId xmlns:a16="http://schemas.microsoft.com/office/drawing/2014/main" xmlns="" id="{00000000-0008-0000-0000-00008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81" name="AutoShape 307">
          <a:extLst>
            <a:ext uri="{FF2B5EF4-FFF2-40B4-BE49-F238E27FC236}">
              <a16:creationId xmlns:a16="http://schemas.microsoft.com/office/drawing/2014/main" xmlns="" id="{00000000-0008-0000-0000-00008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82" name="AutoShape 306">
          <a:extLst>
            <a:ext uri="{FF2B5EF4-FFF2-40B4-BE49-F238E27FC236}">
              <a16:creationId xmlns:a16="http://schemas.microsoft.com/office/drawing/2014/main" xmlns="" id="{00000000-0008-0000-0000-00008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83" name="AutoShape 305">
          <a:extLst>
            <a:ext uri="{FF2B5EF4-FFF2-40B4-BE49-F238E27FC236}">
              <a16:creationId xmlns:a16="http://schemas.microsoft.com/office/drawing/2014/main" xmlns="" id="{00000000-0008-0000-0000-00008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84" name="AutoShape 304">
          <a:extLst>
            <a:ext uri="{FF2B5EF4-FFF2-40B4-BE49-F238E27FC236}">
              <a16:creationId xmlns:a16="http://schemas.microsoft.com/office/drawing/2014/main" xmlns="" id="{00000000-0008-0000-0000-00008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85" name="AutoShape 303">
          <a:extLst>
            <a:ext uri="{FF2B5EF4-FFF2-40B4-BE49-F238E27FC236}">
              <a16:creationId xmlns:a16="http://schemas.microsoft.com/office/drawing/2014/main" xmlns="" id="{00000000-0008-0000-0000-00008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86" name="AutoShape 302">
          <a:extLst>
            <a:ext uri="{FF2B5EF4-FFF2-40B4-BE49-F238E27FC236}">
              <a16:creationId xmlns:a16="http://schemas.microsoft.com/office/drawing/2014/main" xmlns="" id="{00000000-0008-0000-0000-00008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87" name="AutoShape 301">
          <a:extLst>
            <a:ext uri="{FF2B5EF4-FFF2-40B4-BE49-F238E27FC236}">
              <a16:creationId xmlns:a16="http://schemas.microsoft.com/office/drawing/2014/main" xmlns="" id="{00000000-0008-0000-0000-00008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88" name="AutoShape 300">
          <a:extLst>
            <a:ext uri="{FF2B5EF4-FFF2-40B4-BE49-F238E27FC236}">
              <a16:creationId xmlns:a16="http://schemas.microsoft.com/office/drawing/2014/main" xmlns="" id="{00000000-0008-0000-0000-00008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89" name="AutoShape 299">
          <a:extLst>
            <a:ext uri="{FF2B5EF4-FFF2-40B4-BE49-F238E27FC236}">
              <a16:creationId xmlns:a16="http://schemas.microsoft.com/office/drawing/2014/main" xmlns="" id="{00000000-0008-0000-0000-00008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90" name="AutoShape 298">
          <a:extLst>
            <a:ext uri="{FF2B5EF4-FFF2-40B4-BE49-F238E27FC236}">
              <a16:creationId xmlns:a16="http://schemas.microsoft.com/office/drawing/2014/main" xmlns="" id="{00000000-0008-0000-0000-00008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91" name="AutoShape 297">
          <a:extLst>
            <a:ext uri="{FF2B5EF4-FFF2-40B4-BE49-F238E27FC236}">
              <a16:creationId xmlns:a16="http://schemas.microsoft.com/office/drawing/2014/main" xmlns="" id="{00000000-0008-0000-0000-00008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92" name="AutoShape 296">
          <a:extLst>
            <a:ext uri="{FF2B5EF4-FFF2-40B4-BE49-F238E27FC236}">
              <a16:creationId xmlns:a16="http://schemas.microsoft.com/office/drawing/2014/main" xmlns="" id="{00000000-0008-0000-0000-00009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93" name="AutoShape 295">
          <a:extLst>
            <a:ext uri="{FF2B5EF4-FFF2-40B4-BE49-F238E27FC236}">
              <a16:creationId xmlns:a16="http://schemas.microsoft.com/office/drawing/2014/main" xmlns="" id="{00000000-0008-0000-0000-00009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94" name="AutoShape 294">
          <a:extLst>
            <a:ext uri="{FF2B5EF4-FFF2-40B4-BE49-F238E27FC236}">
              <a16:creationId xmlns:a16="http://schemas.microsoft.com/office/drawing/2014/main" xmlns="" id="{00000000-0008-0000-0000-00009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95" name="AutoShape 293">
          <a:extLst>
            <a:ext uri="{FF2B5EF4-FFF2-40B4-BE49-F238E27FC236}">
              <a16:creationId xmlns:a16="http://schemas.microsoft.com/office/drawing/2014/main" xmlns="" id="{00000000-0008-0000-0000-00009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96" name="AutoShape 292">
          <a:extLst>
            <a:ext uri="{FF2B5EF4-FFF2-40B4-BE49-F238E27FC236}">
              <a16:creationId xmlns:a16="http://schemas.microsoft.com/office/drawing/2014/main" xmlns="" id="{00000000-0008-0000-0000-00009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97" name="AutoShape 291">
          <a:extLst>
            <a:ext uri="{FF2B5EF4-FFF2-40B4-BE49-F238E27FC236}">
              <a16:creationId xmlns:a16="http://schemas.microsoft.com/office/drawing/2014/main" xmlns="" id="{00000000-0008-0000-0000-00009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98" name="AutoShape 290">
          <a:extLst>
            <a:ext uri="{FF2B5EF4-FFF2-40B4-BE49-F238E27FC236}">
              <a16:creationId xmlns:a16="http://schemas.microsoft.com/office/drawing/2014/main" xmlns="" id="{00000000-0008-0000-0000-00009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199" name="AutoShape 289">
          <a:extLst>
            <a:ext uri="{FF2B5EF4-FFF2-40B4-BE49-F238E27FC236}">
              <a16:creationId xmlns:a16="http://schemas.microsoft.com/office/drawing/2014/main" xmlns="" id="{00000000-0008-0000-0000-00009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00" name="AutoShape 288">
          <a:extLst>
            <a:ext uri="{FF2B5EF4-FFF2-40B4-BE49-F238E27FC236}">
              <a16:creationId xmlns:a16="http://schemas.microsoft.com/office/drawing/2014/main" xmlns="" id="{00000000-0008-0000-0000-00009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01" name="AutoShape 287">
          <a:extLst>
            <a:ext uri="{FF2B5EF4-FFF2-40B4-BE49-F238E27FC236}">
              <a16:creationId xmlns:a16="http://schemas.microsoft.com/office/drawing/2014/main" xmlns="" id="{00000000-0008-0000-0000-00009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02" name="AutoShape 286">
          <a:extLst>
            <a:ext uri="{FF2B5EF4-FFF2-40B4-BE49-F238E27FC236}">
              <a16:creationId xmlns:a16="http://schemas.microsoft.com/office/drawing/2014/main" xmlns="" id="{00000000-0008-0000-0000-00009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03" name="AutoShape 285">
          <a:extLst>
            <a:ext uri="{FF2B5EF4-FFF2-40B4-BE49-F238E27FC236}">
              <a16:creationId xmlns:a16="http://schemas.microsoft.com/office/drawing/2014/main" xmlns="" id="{00000000-0008-0000-0000-00009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04" name="AutoShape 284">
          <a:extLst>
            <a:ext uri="{FF2B5EF4-FFF2-40B4-BE49-F238E27FC236}">
              <a16:creationId xmlns:a16="http://schemas.microsoft.com/office/drawing/2014/main" xmlns="" id="{00000000-0008-0000-0000-00009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05" name="AutoShape 283">
          <a:extLst>
            <a:ext uri="{FF2B5EF4-FFF2-40B4-BE49-F238E27FC236}">
              <a16:creationId xmlns:a16="http://schemas.microsoft.com/office/drawing/2014/main" xmlns="" id="{00000000-0008-0000-0000-00009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06" name="AutoShape 282">
          <a:extLst>
            <a:ext uri="{FF2B5EF4-FFF2-40B4-BE49-F238E27FC236}">
              <a16:creationId xmlns:a16="http://schemas.microsoft.com/office/drawing/2014/main" xmlns="" id="{00000000-0008-0000-0000-00009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07" name="AutoShape 281">
          <a:extLst>
            <a:ext uri="{FF2B5EF4-FFF2-40B4-BE49-F238E27FC236}">
              <a16:creationId xmlns:a16="http://schemas.microsoft.com/office/drawing/2014/main" xmlns="" id="{00000000-0008-0000-0000-00009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08" name="AutoShape 280">
          <a:extLst>
            <a:ext uri="{FF2B5EF4-FFF2-40B4-BE49-F238E27FC236}">
              <a16:creationId xmlns:a16="http://schemas.microsoft.com/office/drawing/2014/main" xmlns="" id="{00000000-0008-0000-0000-0000A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09" name="AutoShape 279">
          <a:extLst>
            <a:ext uri="{FF2B5EF4-FFF2-40B4-BE49-F238E27FC236}">
              <a16:creationId xmlns:a16="http://schemas.microsoft.com/office/drawing/2014/main" xmlns="" id="{00000000-0008-0000-0000-0000A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10" name="AutoShape 278">
          <a:extLst>
            <a:ext uri="{FF2B5EF4-FFF2-40B4-BE49-F238E27FC236}">
              <a16:creationId xmlns:a16="http://schemas.microsoft.com/office/drawing/2014/main" xmlns="" id="{00000000-0008-0000-0000-0000A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11" name="AutoShape 277">
          <a:extLst>
            <a:ext uri="{FF2B5EF4-FFF2-40B4-BE49-F238E27FC236}">
              <a16:creationId xmlns:a16="http://schemas.microsoft.com/office/drawing/2014/main" xmlns="" id="{00000000-0008-0000-0000-0000A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12" name="AutoShape 276">
          <a:extLst>
            <a:ext uri="{FF2B5EF4-FFF2-40B4-BE49-F238E27FC236}">
              <a16:creationId xmlns:a16="http://schemas.microsoft.com/office/drawing/2014/main" xmlns="" id="{00000000-0008-0000-0000-0000A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13" name="AutoShape 275">
          <a:extLst>
            <a:ext uri="{FF2B5EF4-FFF2-40B4-BE49-F238E27FC236}">
              <a16:creationId xmlns:a16="http://schemas.microsoft.com/office/drawing/2014/main" xmlns="" id="{00000000-0008-0000-0000-0000A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14" name="AutoShape 274">
          <a:extLst>
            <a:ext uri="{FF2B5EF4-FFF2-40B4-BE49-F238E27FC236}">
              <a16:creationId xmlns:a16="http://schemas.microsoft.com/office/drawing/2014/main" xmlns="" id="{00000000-0008-0000-0000-0000A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15" name="AutoShape 273">
          <a:extLst>
            <a:ext uri="{FF2B5EF4-FFF2-40B4-BE49-F238E27FC236}">
              <a16:creationId xmlns:a16="http://schemas.microsoft.com/office/drawing/2014/main" xmlns="" id="{00000000-0008-0000-0000-0000A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16" name="AutoShape 272">
          <a:extLst>
            <a:ext uri="{FF2B5EF4-FFF2-40B4-BE49-F238E27FC236}">
              <a16:creationId xmlns:a16="http://schemas.microsoft.com/office/drawing/2014/main" xmlns="" id="{00000000-0008-0000-0000-0000A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17" name="AutoShape 271">
          <a:extLst>
            <a:ext uri="{FF2B5EF4-FFF2-40B4-BE49-F238E27FC236}">
              <a16:creationId xmlns:a16="http://schemas.microsoft.com/office/drawing/2014/main" xmlns="" id="{00000000-0008-0000-0000-0000A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18" name="AutoShape 270">
          <a:extLst>
            <a:ext uri="{FF2B5EF4-FFF2-40B4-BE49-F238E27FC236}">
              <a16:creationId xmlns:a16="http://schemas.microsoft.com/office/drawing/2014/main" xmlns="" id="{00000000-0008-0000-0000-0000A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19" name="AutoShape 269">
          <a:extLst>
            <a:ext uri="{FF2B5EF4-FFF2-40B4-BE49-F238E27FC236}">
              <a16:creationId xmlns:a16="http://schemas.microsoft.com/office/drawing/2014/main" xmlns="" id="{00000000-0008-0000-0000-0000A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20" name="AutoShape 268">
          <a:extLst>
            <a:ext uri="{FF2B5EF4-FFF2-40B4-BE49-F238E27FC236}">
              <a16:creationId xmlns:a16="http://schemas.microsoft.com/office/drawing/2014/main" xmlns="" id="{00000000-0008-0000-0000-0000A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21" name="AutoShape 267">
          <a:extLst>
            <a:ext uri="{FF2B5EF4-FFF2-40B4-BE49-F238E27FC236}">
              <a16:creationId xmlns:a16="http://schemas.microsoft.com/office/drawing/2014/main" xmlns="" id="{00000000-0008-0000-0000-0000A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22" name="AutoShape 266">
          <a:extLst>
            <a:ext uri="{FF2B5EF4-FFF2-40B4-BE49-F238E27FC236}">
              <a16:creationId xmlns:a16="http://schemas.microsoft.com/office/drawing/2014/main" xmlns="" id="{00000000-0008-0000-0000-0000A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23" name="AutoShape 265">
          <a:extLst>
            <a:ext uri="{FF2B5EF4-FFF2-40B4-BE49-F238E27FC236}">
              <a16:creationId xmlns:a16="http://schemas.microsoft.com/office/drawing/2014/main" xmlns="" id="{00000000-0008-0000-0000-0000A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24" name="AutoShape 264">
          <a:extLst>
            <a:ext uri="{FF2B5EF4-FFF2-40B4-BE49-F238E27FC236}">
              <a16:creationId xmlns:a16="http://schemas.microsoft.com/office/drawing/2014/main" xmlns="" id="{00000000-0008-0000-0000-0000B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25" name="AutoShape 263">
          <a:extLst>
            <a:ext uri="{FF2B5EF4-FFF2-40B4-BE49-F238E27FC236}">
              <a16:creationId xmlns:a16="http://schemas.microsoft.com/office/drawing/2014/main" xmlns="" id="{00000000-0008-0000-0000-0000B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26" name="AutoShape 262">
          <a:extLst>
            <a:ext uri="{FF2B5EF4-FFF2-40B4-BE49-F238E27FC236}">
              <a16:creationId xmlns:a16="http://schemas.microsoft.com/office/drawing/2014/main" xmlns="" id="{00000000-0008-0000-0000-0000B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27" name="AutoShape 261">
          <a:extLst>
            <a:ext uri="{FF2B5EF4-FFF2-40B4-BE49-F238E27FC236}">
              <a16:creationId xmlns:a16="http://schemas.microsoft.com/office/drawing/2014/main" xmlns="" id="{00000000-0008-0000-0000-0000B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28" name="AutoShape 260">
          <a:extLst>
            <a:ext uri="{FF2B5EF4-FFF2-40B4-BE49-F238E27FC236}">
              <a16:creationId xmlns:a16="http://schemas.microsoft.com/office/drawing/2014/main" xmlns="" id="{00000000-0008-0000-0000-0000B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29" name="AutoShape 259">
          <a:extLst>
            <a:ext uri="{FF2B5EF4-FFF2-40B4-BE49-F238E27FC236}">
              <a16:creationId xmlns:a16="http://schemas.microsoft.com/office/drawing/2014/main" xmlns="" id="{00000000-0008-0000-0000-0000B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30" name="AutoShape 258">
          <a:extLst>
            <a:ext uri="{FF2B5EF4-FFF2-40B4-BE49-F238E27FC236}">
              <a16:creationId xmlns:a16="http://schemas.microsoft.com/office/drawing/2014/main" xmlns="" id="{00000000-0008-0000-0000-0000B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31" name="AutoShape 257">
          <a:extLst>
            <a:ext uri="{FF2B5EF4-FFF2-40B4-BE49-F238E27FC236}">
              <a16:creationId xmlns:a16="http://schemas.microsoft.com/office/drawing/2014/main" xmlns="" id="{00000000-0008-0000-0000-0000B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32" name="AutoShape 256">
          <a:extLst>
            <a:ext uri="{FF2B5EF4-FFF2-40B4-BE49-F238E27FC236}">
              <a16:creationId xmlns:a16="http://schemas.microsoft.com/office/drawing/2014/main" xmlns="" id="{00000000-0008-0000-0000-0000B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33" name="AutoShape 255">
          <a:extLst>
            <a:ext uri="{FF2B5EF4-FFF2-40B4-BE49-F238E27FC236}">
              <a16:creationId xmlns:a16="http://schemas.microsoft.com/office/drawing/2014/main" xmlns="" id="{00000000-0008-0000-0000-0000B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34" name="AutoShape 254">
          <a:extLst>
            <a:ext uri="{FF2B5EF4-FFF2-40B4-BE49-F238E27FC236}">
              <a16:creationId xmlns:a16="http://schemas.microsoft.com/office/drawing/2014/main" xmlns="" id="{00000000-0008-0000-0000-0000B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35" name="AutoShape 253">
          <a:extLst>
            <a:ext uri="{FF2B5EF4-FFF2-40B4-BE49-F238E27FC236}">
              <a16:creationId xmlns:a16="http://schemas.microsoft.com/office/drawing/2014/main" xmlns="" id="{00000000-0008-0000-0000-0000B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36" name="AutoShape 252">
          <a:extLst>
            <a:ext uri="{FF2B5EF4-FFF2-40B4-BE49-F238E27FC236}">
              <a16:creationId xmlns:a16="http://schemas.microsoft.com/office/drawing/2014/main" xmlns="" id="{00000000-0008-0000-0000-0000B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37" name="AutoShape 251">
          <a:extLst>
            <a:ext uri="{FF2B5EF4-FFF2-40B4-BE49-F238E27FC236}">
              <a16:creationId xmlns:a16="http://schemas.microsoft.com/office/drawing/2014/main" xmlns="" id="{00000000-0008-0000-0000-0000B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38" name="AutoShape 250">
          <a:extLst>
            <a:ext uri="{FF2B5EF4-FFF2-40B4-BE49-F238E27FC236}">
              <a16:creationId xmlns:a16="http://schemas.microsoft.com/office/drawing/2014/main" xmlns="" id="{00000000-0008-0000-0000-0000B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39" name="AutoShape 249">
          <a:extLst>
            <a:ext uri="{FF2B5EF4-FFF2-40B4-BE49-F238E27FC236}">
              <a16:creationId xmlns:a16="http://schemas.microsoft.com/office/drawing/2014/main" xmlns="" id="{00000000-0008-0000-0000-0000B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40" name="AutoShape 248">
          <a:extLst>
            <a:ext uri="{FF2B5EF4-FFF2-40B4-BE49-F238E27FC236}">
              <a16:creationId xmlns:a16="http://schemas.microsoft.com/office/drawing/2014/main" xmlns="" id="{00000000-0008-0000-0000-0000C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41" name="AutoShape 247">
          <a:extLst>
            <a:ext uri="{FF2B5EF4-FFF2-40B4-BE49-F238E27FC236}">
              <a16:creationId xmlns:a16="http://schemas.microsoft.com/office/drawing/2014/main" xmlns="" id="{00000000-0008-0000-0000-0000C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42" name="AutoShape 246">
          <a:extLst>
            <a:ext uri="{FF2B5EF4-FFF2-40B4-BE49-F238E27FC236}">
              <a16:creationId xmlns:a16="http://schemas.microsoft.com/office/drawing/2014/main" xmlns="" id="{00000000-0008-0000-0000-0000C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43" name="AutoShape 245">
          <a:extLst>
            <a:ext uri="{FF2B5EF4-FFF2-40B4-BE49-F238E27FC236}">
              <a16:creationId xmlns:a16="http://schemas.microsoft.com/office/drawing/2014/main" xmlns="" id="{00000000-0008-0000-0000-0000C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44" name="AutoShape 244">
          <a:extLst>
            <a:ext uri="{FF2B5EF4-FFF2-40B4-BE49-F238E27FC236}">
              <a16:creationId xmlns:a16="http://schemas.microsoft.com/office/drawing/2014/main" xmlns="" id="{00000000-0008-0000-0000-0000C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45" name="AutoShape 243">
          <a:extLst>
            <a:ext uri="{FF2B5EF4-FFF2-40B4-BE49-F238E27FC236}">
              <a16:creationId xmlns:a16="http://schemas.microsoft.com/office/drawing/2014/main" xmlns="" id="{00000000-0008-0000-0000-0000C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46" name="AutoShape 242">
          <a:extLst>
            <a:ext uri="{FF2B5EF4-FFF2-40B4-BE49-F238E27FC236}">
              <a16:creationId xmlns:a16="http://schemas.microsoft.com/office/drawing/2014/main" xmlns="" id="{00000000-0008-0000-0000-0000C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47" name="AutoShape 241">
          <a:extLst>
            <a:ext uri="{FF2B5EF4-FFF2-40B4-BE49-F238E27FC236}">
              <a16:creationId xmlns:a16="http://schemas.microsoft.com/office/drawing/2014/main" xmlns="" id="{00000000-0008-0000-0000-0000C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48" name="AutoShape 240">
          <a:extLst>
            <a:ext uri="{FF2B5EF4-FFF2-40B4-BE49-F238E27FC236}">
              <a16:creationId xmlns:a16="http://schemas.microsoft.com/office/drawing/2014/main" xmlns="" id="{00000000-0008-0000-0000-0000C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49" name="AutoShape 239">
          <a:extLst>
            <a:ext uri="{FF2B5EF4-FFF2-40B4-BE49-F238E27FC236}">
              <a16:creationId xmlns:a16="http://schemas.microsoft.com/office/drawing/2014/main" xmlns="" id="{00000000-0008-0000-0000-0000C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50" name="AutoShape 238">
          <a:extLst>
            <a:ext uri="{FF2B5EF4-FFF2-40B4-BE49-F238E27FC236}">
              <a16:creationId xmlns:a16="http://schemas.microsoft.com/office/drawing/2014/main" xmlns="" id="{00000000-0008-0000-0000-0000C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51" name="AutoShape 237">
          <a:extLst>
            <a:ext uri="{FF2B5EF4-FFF2-40B4-BE49-F238E27FC236}">
              <a16:creationId xmlns:a16="http://schemas.microsoft.com/office/drawing/2014/main" xmlns="" id="{00000000-0008-0000-0000-0000C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52" name="AutoShape 236">
          <a:extLst>
            <a:ext uri="{FF2B5EF4-FFF2-40B4-BE49-F238E27FC236}">
              <a16:creationId xmlns:a16="http://schemas.microsoft.com/office/drawing/2014/main" xmlns="" id="{00000000-0008-0000-0000-0000C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53" name="AutoShape 235">
          <a:extLst>
            <a:ext uri="{FF2B5EF4-FFF2-40B4-BE49-F238E27FC236}">
              <a16:creationId xmlns:a16="http://schemas.microsoft.com/office/drawing/2014/main" xmlns="" id="{00000000-0008-0000-0000-0000C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54" name="AutoShape 234">
          <a:extLst>
            <a:ext uri="{FF2B5EF4-FFF2-40B4-BE49-F238E27FC236}">
              <a16:creationId xmlns:a16="http://schemas.microsoft.com/office/drawing/2014/main" xmlns="" id="{00000000-0008-0000-0000-0000C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55" name="AutoShape 233">
          <a:extLst>
            <a:ext uri="{FF2B5EF4-FFF2-40B4-BE49-F238E27FC236}">
              <a16:creationId xmlns:a16="http://schemas.microsoft.com/office/drawing/2014/main" xmlns="" id="{00000000-0008-0000-0000-0000C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56" name="AutoShape 232">
          <a:extLst>
            <a:ext uri="{FF2B5EF4-FFF2-40B4-BE49-F238E27FC236}">
              <a16:creationId xmlns:a16="http://schemas.microsoft.com/office/drawing/2014/main" xmlns="" id="{00000000-0008-0000-0000-0000D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57" name="AutoShape 231">
          <a:extLst>
            <a:ext uri="{FF2B5EF4-FFF2-40B4-BE49-F238E27FC236}">
              <a16:creationId xmlns:a16="http://schemas.microsoft.com/office/drawing/2014/main" xmlns="" id="{00000000-0008-0000-0000-0000D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58" name="AutoShape 230">
          <a:extLst>
            <a:ext uri="{FF2B5EF4-FFF2-40B4-BE49-F238E27FC236}">
              <a16:creationId xmlns:a16="http://schemas.microsoft.com/office/drawing/2014/main" xmlns="" id="{00000000-0008-0000-0000-0000D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59" name="AutoShape 344">
          <a:extLst>
            <a:ext uri="{FF2B5EF4-FFF2-40B4-BE49-F238E27FC236}">
              <a16:creationId xmlns:a16="http://schemas.microsoft.com/office/drawing/2014/main" xmlns="" id="{00000000-0008-0000-0000-0000D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60" name="AutoShape 343">
          <a:extLst>
            <a:ext uri="{FF2B5EF4-FFF2-40B4-BE49-F238E27FC236}">
              <a16:creationId xmlns:a16="http://schemas.microsoft.com/office/drawing/2014/main" xmlns="" id="{00000000-0008-0000-0000-0000D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61" name="AutoShape 342">
          <a:extLst>
            <a:ext uri="{FF2B5EF4-FFF2-40B4-BE49-F238E27FC236}">
              <a16:creationId xmlns:a16="http://schemas.microsoft.com/office/drawing/2014/main" xmlns="" id="{00000000-0008-0000-0000-0000D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62" name="AutoShape 341">
          <a:extLst>
            <a:ext uri="{FF2B5EF4-FFF2-40B4-BE49-F238E27FC236}">
              <a16:creationId xmlns:a16="http://schemas.microsoft.com/office/drawing/2014/main" xmlns="" id="{00000000-0008-0000-0000-0000D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63" name="AutoShape 340">
          <a:extLst>
            <a:ext uri="{FF2B5EF4-FFF2-40B4-BE49-F238E27FC236}">
              <a16:creationId xmlns:a16="http://schemas.microsoft.com/office/drawing/2014/main" xmlns="" id="{00000000-0008-0000-0000-0000D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64" name="AutoShape 339">
          <a:extLst>
            <a:ext uri="{FF2B5EF4-FFF2-40B4-BE49-F238E27FC236}">
              <a16:creationId xmlns:a16="http://schemas.microsoft.com/office/drawing/2014/main" xmlns="" id="{00000000-0008-0000-0000-0000D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65" name="AutoShape 338">
          <a:extLst>
            <a:ext uri="{FF2B5EF4-FFF2-40B4-BE49-F238E27FC236}">
              <a16:creationId xmlns:a16="http://schemas.microsoft.com/office/drawing/2014/main" xmlns="" id="{00000000-0008-0000-0000-0000D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66" name="AutoShape 337">
          <a:extLst>
            <a:ext uri="{FF2B5EF4-FFF2-40B4-BE49-F238E27FC236}">
              <a16:creationId xmlns:a16="http://schemas.microsoft.com/office/drawing/2014/main" xmlns="" id="{00000000-0008-0000-0000-0000D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67" name="AutoShape 336">
          <a:extLst>
            <a:ext uri="{FF2B5EF4-FFF2-40B4-BE49-F238E27FC236}">
              <a16:creationId xmlns:a16="http://schemas.microsoft.com/office/drawing/2014/main" xmlns="" id="{00000000-0008-0000-0000-0000D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68" name="AutoShape 335">
          <a:extLst>
            <a:ext uri="{FF2B5EF4-FFF2-40B4-BE49-F238E27FC236}">
              <a16:creationId xmlns:a16="http://schemas.microsoft.com/office/drawing/2014/main" xmlns="" id="{00000000-0008-0000-0000-0000D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69" name="AutoShape 334">
          <a:extLst>
            <a:ext uri="{FF2B5EF4-FFF2-40B4-BE49-F238E27FC236}">
              <a16:creationId xmlns:a16="http://schemas.microsoft.com/office/drawing/2014/main" xmlns="" id="{00000000-0008-0000-0000-0000D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70" name="AutoShape 333">
          <a:extLst>
            <a:ext uri="{FF2B5EF4-FFF2-40B4-BE49-F238E27FC236}">
              <a16:creationId xmlns:a16="http://schemas.microsoft.com/office/drawing/2014/main" xmlns="" id="{00000000-0008-0000-0000-0000D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71" name="AutoShape 332">
          <a:extLst>
            <a:ext uri="{FF2B5EF4-FFF2-40B4-BE49-F238E27FC236}">
              <a16:creationId xmlns:a16="http://schemas.microsoft.com/office/drawing/2014/main" xmlns="" id="{00000000-0008-0000-0000-0000D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72" name="AutoShape 331">
          <a:extLst>
            <a:ext uri="{FF2B5EF4-FFF2-40B4-BE49-F238E27FC236}">
              <a16:creationId xmlns:a16="http://schemas.microsoft.com/office/drawing/2014/main" xmlns="" id="{00000000-0008-0000-0000-0000E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73" name="AutoShape 330">
          <a:extLst>
            <a:ext uri="{FF2B5EF4-FFF2-40B4-BE49-F238E27FC236}">
              <a16:creationId xmlns:a16="http://schemas.microsoft.com/office/drawing/2014/main" xmlns="" id="{00000000-0008-0000-0000-0000E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74" name="AutoShape 329">
          <a:extLst>
            <a:ext uri="{FF2B5EF4-FFF2-40B4-BE49-F238E27FC236}">
              <a16:creationId xmlns:a16="http://schemas.microsoft.com/office/drawing/2014/main" xmlns="" id="{00000000-0008-0000-0000-0000E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75" name="AutoShape 328">
          <a:extLst>
            <a:ext uri="{FF2B5EF4-FFF2-40B4-BE49-F238E27FC236}">
              <a16:creationId xmlns:a16="http://schemas.microsoft.com/office/drawing/2014/main" xmlns="" id="{00000000-0008-0000-0000-0000E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76" name="AutoShape 327">
          <a:extLst>
            <a:ext uri="{FF2B5EF4-FFF2-40B4-BE49-F238E27FC236}">
              <a16:creationId xmlns:a16="http://schemas.microsoft.com/office/drawing/2014/main" xmlns="" id="{00000000-0008-0000-0000-0000E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77" name="AutoShape 326">
          <a:extLst>
            <a:ext uri="{FF2B5EF4-FFF2-40B4-BE49-F238E27FC236}">
              <a16:creationId xmlns:a16="http://schemas.microsoft.com/office/drawing/2014/main" xmlns="" id="{00000000-0008-0000-0000-0000E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78" name="AutoShape 325">
          <a:extLst>
            <a:ext uri="{FF2B5EF4-FFF2-40B4-BE49-F238E27FC236}">
              <a16:creationId xmlns:a16="http://schemas.microsoft.com/office/drawing/2014/main" xmlns="" id="{00000000-0008-0000-0000-0000E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79" name="AutoShape 324">
          <a:extLst>
            <a:ext uri="{FF2B5EF4-FFF2-40B4-BE49-F238E27FC236}">
              <a16:creationId xmlns:a16="http://schemas.microsoft.com/office/drawing/2014/main" xmlns="" id="{00000000-0008-0000-0000-0000E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80" name="AutoShape 323">
          <a:extLst>
            <a:ext uri="{FF2B5EF4-FFF2-40B4-BE49-F238E27FC236}">
              <a16:creationId xmlns:a16="http://schemas.microsoft.com/office/drawing/2014/main" xmlns="" id="{00000000-0008-0000-0000-0000E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81" name="AutoShape 322">
          <a:extLst>
            <a:ext uri="{FF2B5EF4-FFF2-40B4-BE49-F238E27FC236}">
              <a16:creationId xmlns:a16="http://schemas.microsoft.com/office/drawing/2014/main" xmlns="" id="{00000000-0008-0000-0000-0000E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82" name="AutoShape 321">
          <a:extLst>
            <a:ext uri="{FF2B5EF4-FFF2-40B4-BE49-F238E27FC236}">
              <a16:creationId xmlns:a16="http://schemas.microsoft.com/office/drawing/2014/main" xmlns="" id="{00000000-0008-0000-0000-0000E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83" name="AutoShape 320">
          <a:extLst>
            <a:ext uri="{FF2B5EF4-FFF2-40B4-BE49-F238E27FC236}">
              <a16:creationId xmlns:a16="http://schemas.microsoft.com/office/drawing/2014/main" xmlns="" id="{00000000-0008-0000-0000-0000E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84" name="AutoShape 319">
          <a:extLst>
            <a:ext uri="{FF2B5EF4-FFF2-40B4-BE49-F238E27FC236}">
              <a16:creationId xmlns:a16="http://schemas.microsoft.com/office/drawing/2014/main" xmlns="" id="{00000000-0008-0000-0000-0000E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85" name="AutoShape 318">
          <a:extLst>
            <a:ext uri="{FF2B5EF4-FFF2-40B4-BE49-F238E27FC236}">
              <a16:creationId xmlns:a16="http://schemas.microsoft.com/office/drawing/2014/main" xmlns="" id="{00000000-0008-0000-0000-0000E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86" name="AutoShape 317">
          <a:extLst>
            <a:ext uri="{FF2B5EF4-FFF2-40B4-BE49-F238E27FC236}">
              <a16:creationId xmlns:a16="http://schemas.microsoft.com/office/drawing/2014/main" xmlns="" id="{00000000-0008-0000-0000-0000E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87" name="AutoShape 316">
          <a:extLst>
            <a:ext uri="{FF2B5EF4-FFF2-40B4-BE49-F238E27FC236}">
              <a16:creationId xmlns:a16="http://schemas.microsoft.com/office/drawing/2014/main" xmlns="" id="{00000000-0008-0000-0000-0000E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88" name="AutoShape 315">
          <a:extLst>
            <a:ext uri="{FF2B5EF4-FFF2-40B4-BE49-F238E27FC236}">
              <a16:creationId xmlns:a16="http://schemas.microsoft.com/office/drawing/2014/main" xmlns="" id="{00000000-0008-0000-0000-0000F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89" name="AutoShape 314">
          <a:extLst>
            <a:ext uri="{FF2B5EF4-FFF2-40B4-BE49-F238E27FC236}">
              <a16:creationId xmlns:a16="http://schemas.microsoft.com/office/drawing/2014/main" xmlns="" id="{00000000-0008-0000-0000-0000F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90" name="AutoShape 313">
          <a:extLst>
            <a:ext uri="{FF2B5EF4-FFF2-40B4-BE49-F238E27FC236}">
              <a16:creationId xmlns:a16="http://schemas.microsoft.com/office/drawing/2014/main" xmlns="" id="{00000000-0008-0000-0000-0000F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91" name="AutoShape 312">
          <a:extLst>
            <a:ext uri="{FF2B5EF4-FFF2-40B4-BE49-F238E27FC236}">
              <a16:creationId xmlns:a16="http://schemas.microsoft.com/office/drawing/2014/main" xmlns="" id="{00000000-0008-0000-0000-0000F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92" name="AutoShape 311">
          <a:extLst>
            <a:ext uri="{FF2B5EF4-FFF2-40B4-BE49-F238E27FC236}">
              <a16:creationId xmlns:a16="http://schemas.microsoft.com/office/drawing/2014/main" xmlns="" id="{00000000-0008-0000-0000-0000F4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93" name="AutoShape 310">
          <a:extLst>
            <a:ext uri="{FF2B5EF4-FFF2-40B4-BE49-F238E27FC236}">
              <a16:creationId xmlns:a16="http://schemas.microsoft.com/office/drawing/2014/main" xmlns="" id="{00000000-0008-0000-0000-0000F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94" name="AutoShape 309">
          <a:extLst>
            <a:ext uri="{FF2B5EF4-FFF2-40B4-BE49-F238E27FC236}">
              <a16:creationId xmlns:a16="http://schemas.microsoft.com/office/drawing/2014/main" xmlns="" id="{00000000-0008-0000-0000-0000F6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95" name="AutoShape 308">
          <a:extLst>
            <a:ext uri="{FF2B5EF4-FFF2-40B4-BE49-F238E27FC236}">
              <a16:creationId xmlns:a16="http://schemas.microsoft.com/office/drawing/2014/main" xmlns="" id="{00000000-0008-0000-0000-0000F7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96" name="AutoShape 307">
          <a:extLst>
            <a:ext uri="{FF2B5EF4-FFF2-40B4-BE49-F238E27FC236}">
              <a16:creationId xmlns:a16="http://schemas.microsoft.com/office/drawing/2014/main" xmlns="" id="{00000000-0008-0000-0000-0000F8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97" name="AutoShape 306">
          <a:extLst>
            <a:ext uri="{FF2B5EF4-FFF2-40B4-BE49-F238E27FC236}">
              <a16:creationId xmlns:a16="http://schemas.microsoft.com/office/drawing/2014/main" xmlns="" id="{00000000-0008-0000-0000-0000F9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98" name="AutoShape 305">
          <a:extLst>
            <a:ext uri="{FF2B5EF4-FFF2-40B4-BE49-F238E27FC236}">
              <a16:creationId xmlns:a16="http://schemas.microsoft.com/office/drawing/2014/main" xmlns="" id="{00000000-0008-0000-0000-0000F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299" name="AutoShape 304">
          <a:extLst>
            <a:ext uri="{FF2B5EF4-FFF2-40B4-BE49-F238E27FC236}">
              <a16:creationId xmlns:a16="http://schemas.microsoft.com/office/drawing/2014/main" xmlns="" id="{00000000-0008-0000-0000-0000FB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00" name="AutoShape 303">
          <a:extLst>
            <a:ext uri="{FF2B5EF4-FFF2-40B4-BE49-F238E27FC236}">
              <a16:creationId xmlns:a16="http://schemas.microsoft.com/office/drawing/2014/main" xmlns="" id="{00000000-0008-0000-0000-0000FC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01" name="AutoShape 302">
          <a:extLst>
            <a:ext uri="{FF2B5EF4-FFF2-40B4-BE49-F238E27FC236}">
              <a16:creationId xmlns:a16="http://schemas.microsoft.com/office/drawing/2014/main" xmlns="" id="{00000000-0008-0000-0000-0000F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02" name="AutoShape 301">
          <a:extLst>
            <a:ext uri="{FF2B5EF4-FFF2-40B4-BE49-F238E27FC236}">
              <a16:creationId xmlns:a16="http://schemas.microsoft.com/office/drawing/2014/main" xmlns="" id="{00000000-0008-0000-0000-0000F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03" name="AutoShape 300">
          <a:extLst>
            <a:ext uri="{FF2B5EF4-FFF2-40B4-BE49-F238E27FC236}">
              <a16:creationId xmlns:a16="http://schemas.microsoft.com/office/drawing/2014/main" xmlns="" id="{00000000-0008-0000-0000-0000FF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04" name="AutoShape 299">
          <a:extLst>
            <a:ext uri="{FF2B5EF4-FFF2-40B4-BE49-F238E27FC236}">
              <a16:creationId xmlns:a16="http://schemas.microsoft.com/office/drawing/2014/main" xmlns="" id="{00000000-0008-0000-0000-00000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05" name="AutoShape 298">
          <a:extLst>
            <a:ext uri="{FF2B5EF4-FFF2-40B4-BE49-F238E27FC236}">
              <a16:creationId xmlns:a16="http://schemas.microsoft.com/office/drawing/2014/main" xmlns="" id="{00000000-0008-0000-0000-00000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06" name="AutoShape 297">
          <a:extLst>
            <a:ext uri="{FF2B5EF4-FFF2-40B4-BE49-F238E27FC236}">
              <a16:creationId xmlns:a16="http://schemas.microsoft.com/office/drawing/2014/main" xmlns="" id="{00000000-0008-0000-0000-00000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07" name="AutoShape 296">
          <a:extLst>
            <a:ext uri="{FF2B5EF4-FFF2-40B4-BE49-F238E27FC236}">
              <a16:creationId xmlns:a16="http://schemas.microsoft.com/office/drawing/2014/main" xmlns="" id="{00000000-0008-0000-0000-00000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08" name="AutoShape 295">
          <a:extLst>
            <a:ext uri="{FF2B5EF4-FFF2-40B4-BE49-F238E27FC236}">
              <a16:creationId xmlns:a16="http://schemas.microsoft.com/office/drawing/2014/main" xmlns="" id="{00000000-0008-0000-0000-00000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09" name="AutoShape 294">
          <a:extLst>
            <a:ext uri="{FF2B5EF4-FFF2-40B4-BE49-F238E27FC236}">
              <a16:creationId xmlns:a16="http://schemas.microsoft.com/office/drawing/2014/main" xmlns="" id="{00000000-0008-0000-0000-00000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10" name="AutoShape 293">
          <a:extLst>
            <a:ext uri="{FF2B5EF4-FFF2-40B4-BE49-F238E27FC236}">
              <a16:creationId xmlns:a16="http://schemas.microsoft.com/office/drawing/2014/main" xmlns="" id="{00000000-0008-0000-0000-00000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11" name="AutoShape 292">
          <a:extLst>
            <a:ext uri="{FF2B5EF4-FFF2-40B4-BE49-F238E27FC236}">
              <a16:creationId xmlns:a16="http://schemas.microsoft.com/office/drawing/2014/main" xmlns="" id="{00000000-0008-0000-0000-00000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12" name="AutoShape 291">
          <a:extLst>
            <a:ext uri="{FF2B5EF4-FFF2-40B4-BE49-F238E27FC236}">
              <a16:creationId xmlns:a16="http://schemas.microsoft.com/office/drawing/2014/main" xmlns="" id="{00000000-0008-0000-0000-00000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13" name="AutoShape 290">
          <a:extLst>
            <a:ext uri="{FF2B5EF4-FFF2-40B4-BE49-F238E27FC236}">
              <a16:creationId xmlns:a16="http://schemas.microsoft.com/office/drawing/2014/main" xmlns="" id="{00000000-0008-0000-0000-00000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14" name="AutoShape 289">
          <a:extLst>
            <a:ext uri="{FF2B5EF4-FFF2-40B4-BE49-F238E27FC236}">
              <a16:creationId xmlns:a16="http://schemas.microsoft.com/office/drawing/2014/main" xmlns="" id="{00000000-0008-0000-0000-00000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15" name="AutoShape 288">
          <a:extLst>
            <a:ext uri="{FF2B5EF4-FFF2-40B4-BE49-F238E27FC236}">
              <a16:creationId xmlns:a16="http://schemas.microsoft.com/office/drawing/2014/main" xmlns="" id="{00000000-0008-0000-0000-00000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16" name="AutoShape 287">
          <a:extLst>
            <a:ext uri="{FF2B5EF4-FFF2-40B4-BE49-F238E27FC236}">
              <a16:creationId xmlns:a16="http://schemas.microsoft.com/office/drawing/2014/main" xmlns="" id="{00000000-0008-0000-0000-00000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17" name="AutoShape 286">
          <a:extLst>
            <a:ext uri="{FF2B5EF4-FFF2-40B4-BE49-F238E27FC236}">
              <a16:creationId xmlns:a16="http://schemas.microsoft.com/office/drawing/2014/main" xmlns="" id="{00000000-0008-0000-0000-00000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18" name="AutoShape 285">
          <a:extLst>
            <a:ext uri="{FF2B5EF4-FFF2-40B4-BE49-F238E27FC236}">
              <a16:creationId xmlns:a16="http://schemas.microsoft.com/office/drawing/2014/main" xmlns="" id="{00000000-0008-0000-0000-00000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19" name="AutoShape 284">
          <a:extLst>
            <a:ext uri="{FF2B5EF4-FFF2-40B4-BE49-F238E27FC236}">
              <a16:creationId xmlns:a16="http://schemas.microsoft.com/office/drawing/2014/main" xmlns="" id="{00000000-0008-0000-0000-00000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20" name="AutoShape 283">
          <a:extLst>
            <a:ext uri="{FF2B5EF4-FFF2-40B4-BE49-F238E27FC236}">
              <a16:creationId xmlns:a16="http://schemas.microsoft.com/office/drawing/2014/main" xmlns="" id="{00000000-0008-0000-0000-00001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21" name="AutoShape 282">
          <a:extLst>
            <a:ext uri="{FF2B5EF4-FFF2-40B4-BE49-F238E27FC236}">
              <a16:creationId xmlns:a16="http://schemas.microsoft.com/office/drawing/2014/main" xmlns="" id="{00000000-0008-0000-0000-00001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22" name="AutoShape 281">
          <a:extLst>
            <a:ext uri="{FF2B5EF4-FFF2-40B4-BE49-F238E27FC236}">
              <a16:creationId xmlns:a16="http://schemas.microsoft.com/office/drawing/2014/main" xmlns="" id="{00000000-0008-0000-0000-00001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23" name="AutoShape 280">
          <a:extLst>
            <a:ext uri="{FF2B5EF4-FFF2-40B4-BE49-F238E27FC236}">
              <a16:creationId xmlns:a16="http://schemas.microsoft.com/office/drawing/2014/main" xmlns="" id="{00000000-0008-0000-0000-00001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24" name="AutoShape 279">
          <a:extLst>
            <a:ext uri="{FF2B5EF4-FFF2-40B4-BE49-F238E27FC236}">
              <a16:creationId xmlns:a16="http://schemas.microsoft.com/office/drawing/2014/main" xmlns="" id="{00000000-0008-0000-0000-00001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25" name="AutoShape 278">
          <a:extLst>
            <a:ext uri="{FF2B5EF4-FFF2-40B4-BE49-F238E27FC236}">
              <a16:creationId xmlns:a16="http://schemas.microsoft.com/office/drawing/2014/main" xmlns="" id="{00000000-0008-0000-0000-00001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26" name="AutoShape 277">
          <a:extLst>
            <a:ext uri="{FF2B5EF4-FFF2-40B4-BE49-F238E27FC236}">
              <a16:creationId xmlns:a16="http://schemas.microsoft.com/office/drawing/2014/main" xmlns="" id="{00000000-0008-0000-0000-00001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27" name="AutoShape 276">
          <a:extLst>
            <a:ext uri="{FF2B5EF4-FFF2-40B4-BE49-F238E27FC236}">
              <a16:creationId xmlns:a16="http://schemas.microsoft.com/office/drawing/2014/main" xmlns="" id="{00000000-0008-0000-0000-00001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28" name="AutoShape 275">
          <a:extLst>
            <a:ext uri="{FF2B5EF4-FFF2-40B4-BE49-F238E27FC236}">
              <a16:creationId xmlns:a16="http://schemas.microsoft.com/office/drawing/2014/main" xmlns="" id="{00000000-0008-0000-0000-00001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29" name="AutoShape 274">
          <a:extLst>
            <a:ext uri="{FF2B5EF4-FFF2-40B4-BE49-F238E27FC236}">
              <a16:creationId xmlns:a16="http://schemas.microsoft.com/office/drawing/2014/main" xmlns="" id="{00000000-0008-0000-0000-00001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30" name="AutoShape 273">
          <a:extLst>
            <a:ext uri="{FF2B5EF4-FFF2-40B4-BE49-F238E27FC236}">
              <a16:creationId xmlns:a16="http://schemas.microsoft.com/office/drawing/2014/main" xmlns="" id="{00000000-0008-0000-0000-00001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31" name="AutoShape 272">
          <a:extLst>
            <a:ext uri="{FF2B5EF4-FFF2-40B4-BE49-F238E27FC236}">
              <a16:creationId xmlns:a16="http://schemas.microsoft.com/office/drawing/2014/main" xmlns="" id="{00000000-0008-0000-0000-00001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32" name="AutoShape 271">
          <a:extLst>
            <a:ext uri="{FF2B5EF4-FFF2-40B4-BE49-F238E27FC236}">
              <a16:creationId xmlns:a16="http://schemas.microsoft.com/office/drawing/2014/main" xmlns="" id="{00000000-0008-0000-0000-00001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33" name="AutoShape 270">
          <a:extLst>
            <a:ext uri="{FF2B5EF4-FFF2-40B4-BE49-F238E27FC236}">
              <a16:creationId xmlns:a16="http://schemas.microsoft.com/office/drawing/2014/main" xmlns="" id="{00000000-0008-0000-0000-00001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34" name="AutoShape 269">
          <a:extLst>
            <a:ext uri="{FF2B5EF4-FFF2-40B4-BE49-F238E27FC236}">
              <a16:creationId xmlns:a16="http://schemas.microsoft.com/office/drawing/2014/main" xmlns="" id="{00000000-0008-0000-0000-00001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35" name="AutoShape 268">
          <a:extLst>
            <a:ext uri="{FF2B5EF4-FFF2-40B4-BE49-F238E27FC236}">
              <a16:creationId xmlns:a16="http://schemas.microsoft.com/office/drawing/2014/main" xmlns="" id="{00000000-0008-0000-0000-00001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36" name="AutoShape 267">
          <a:extLst>
            <a:ext uri="{FF2B5EF4-FFF2-40B4-BE49-F238E27FC236}">
              <a16:creationId xmlns:a16="http://schemas.microsoft.com/office/drawing/2014/main" xmlns="" id="{00000000-0008-0000-0000-00002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37" name="AutoShape 266">
          <a:extLst>
            <a:ext uri="{FF2B5EF4-FFF2-40B4-BE49-F238E27FC236}">
              <a16:creationId xmlns:a16="http://schemas.microsoft.com/office/drawing/2014/main" xmlns="" id="{00000000-0008-0000-0000-00002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38" name="AutoShape 265">
          <a:extLst>
            <a:ext uri="{FF2B5EF4-FFF2-40B4-BE49-F238E27FC236}">
              <a16:creationId xmlns:a16="http://schemas.microsoft.com/office/drawing/2014/main" xmlns="" id="{00000000-0008-0000-0000-00002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39" name="AutoShape 264">
          <a:extLst>
            <a:ext uri="{FF2B5EF4-FFF2-40B4-BE49-F238E27FC236}">
              <a16:creationId xmlns:a16="http://schemas.microsoft.com/office/drawing/2014/main" xmlns="" id="{00000000-0008-0000-0000-00002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40" name="AutoShape 263">
          <a:extLst>
            <a:ext uri="{FF2B5EF4-FFF2-40B4-BE49-F238E27FC236}">
              <a16:creationId xmlns:a16="http://schemas.microsoft.com/office/drawing/2014/main" xmlns="" id="{00000000-0008-0000-0000-00002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41" name="AutoShape 262">
          <a:extLst>
            <a:ext uri="{FF2B5EF4-FFF2-40B4-BE49-F238E27FC236}">
              <a16:creationId xmlns:a16="http://schemas.microsoft.com/office/drawing/2014/main" xmlns="" id="{00000000-0008-0000-0000-00002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42" name="AutoShape 261">
          <a:extLst>
            <a:ext uri="{FF2B5EF4-FFF2-40B4-BE49-F238E27FC236}">
              <a16:creationId xmlns:a16="http://schemas.microsoft.com/office/drawing/2014/main" xmlns="" id="{00000000-0008-0000-0000-00002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43" name="AutoShape 260">
          <a:extLst>
            <a:ext uri="{FF2B5EF4-FFF2-40B4-BE49-F238E27FC236}">
              <a16:creationId xmlns:a16="http://schemas.microsoft.com/office/drawing/2014/main" xmlns="" id="{00000000-0008-0000-0000-00002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44" name="AutoShape 259">
          <a:extLst>
            <a:ext uri="{FF2B5EF4-FFF2-40B4-BE49-F238E27FC236}">
              <a16:creationId xmlns:a16="http://schemas.microsoft.com/office/drawing/2014/main" xmlns="" id="{00000000-0008-0000-0000-00002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45" name="AutoShape 258">
          <a:extLst>
            <a:ext uri="{FF2B5EF4-FFF2-40B4-BE49-F238E27FC236}">
              <a16:creationId xmlns:a16="http://schemas.microsoft.com/office/drawing/2014/main" xmlns="" id="{00000000-0008-0000-0000-00002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46" name="AutoShape 257">
          <a:extLst>
            <a:ext uri="{FF2B5EF4-FFF2-40B4-BE49-F238E27FC236}">
              <a16:creationId xmlns:a16="http://schemas.microsoft.com/office/drawing/2014/main" xmlns="" id="{00000000-0008-0000-0000-00002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47" name="AutoShape 256">
          <a:extLst>
            <a:ext uri="{FF2B5EF4-FFF2-40B4-BE49-F238E27FC236}">
              <a16:creationId xmlns:a16="http://schemas.microsoft.com/office/drawing/2014/main" xmlns="" id="{00000000-0008-0000-0000-00002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48" name="AutoShape 255">
          <a:extLst>
            <a:ext uri="{FF2B5EF4-FFF2-40B4-BE49-F238E27FC236}">
              <a16:creationId xmlns:a16="http://schemas.microsoft.com/office/drawing/2014/main" xmlns="" id="{00000000-0008-0000-0000-00002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49" name="AutoShape 254">
          <a:extLst>
            <a:ext uri="{FF2B5EF4-FFF2-40B4-BE49-F238E27FC236}">
              <a16:creationId xmlns:a16="http://schemas.microsoft.com/office/drawing/2014/main" xmlns="" id="{00000000-0008-0000-0000-00002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50" name="AutoShape 253">
          <a:extLst>
            <a:ext uri="{FF2B5EF4-FFF2-40B4-BE49-F238E27FC236}">
              <a16:creationId xmlns:a16="http://schemas.microsoft.com/office/drawing/2014/main" xmlns="" id="{00000000-0008-0000-0000-00002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51" name="AutoShape 252">
          <a:extLst>
            <a:ext uri="{FF2B5EF4-FFF2-40B4-BE49-F238E27FC236}">
              <a16:creationId xmlns:a16="http://schemas.microsoft.com/office/drawing/2014/main" xmlns="" id="{00000000-0008-0000-0000-00002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52" name="AutoShape 251">
          <a:extLst>
            <a:ext uri="{FF2B5EF4-FFF2-40B4-BE49-F238E27FC236}">
              <a16:creationId xmlns:a16="http://schemas.microsoft.com/office/drawing/2014/main" xmlns="" id="{00000000-0008-0000-0000-00003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53" name="AutoShape 250">
          <a:extLst>
            <a:ext uri="{FF2B5EF4-FFF2-40B4-BE49-F238E27FC236}">
              <a16:creationId xmlns:a16="http://schemas.microsoft.com/office/drawing/2014/main" xmlns="" id="{00000000-0008-0000-0000-00003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54" name="AutoShape 249">
          <a:extLst>
            <a:ext uri="{FF2B5EF4-FFF2-40B4-BE49-F238E27FC236}">
              <a16:creationId xmlns:a16="http://schemas.microsoft.com/office/drawing/2014/main" xmlns="" id="{00000000-0008-0000-0000-00003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55" name="AutoShape 248">
          <a:extLst>
            <a:ext uri="{FF2B5EF4-FFF2-40B4-BE49-F238E27FC236}">
              <a16:creationId xmlns:a16="http://schemas.microsoft.com/office/drawing/2014/main" xmlns="" id="{00000000-0008-0000-0000-00003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56" name="AutoShape 247">
          <a:extLst>
            <a:ext uri="{FF2B5EF4-FFF2-40B4-BE49-F238E27FC236}">
              <a16:creationId xmlns:a16="http://schemas.microsoft.com/office/drawing/2014/main" xmlns="" id="{00000000-0008-0000-0000-00003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57" name="AutoShape 246">
          <a:extLst>
            <a:ext uri="{FF2B5EF4-FFF2-40B4-BE49-F238E27FC236}">
              <a16:creationId xmlns:a16="http://schemas.microsoft.com/office/drawing/2014/main" xmlns="" id="{00000000-0008-0000-0000-00003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58" name="AutoShape 245">
          <a:extLst>
            <a:ext uri="{FF2B5EF4-FFF2-40B4-BE49-F238E27FC236}">
              <a16:creationId xmlns:a16="http://schemas.microsoft.com/office/drawing/2014/main" xmlns="" id="{00000000-0008-0000-0000-00003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59" name="AutoShape 244">
          <a:extLst>
            <a:ext uri="{FF2B5EF4-FFF2-40B4-BE49-F238E27FC236}">
              <a16:creationId xmlns:a16="http://schemas.microsoft.com/office/drawing/2014/main" xmlns="" id="{00000000-0008-0000-0000-00003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60" name="AutoShape 243">
          <a:extLst>
            <a:ext uri="{FF2B5EF4-FFF2-40B4-BE49-F238E27FC236}">
              <a16:creationId xmlns:a16="http://schemas.microsoft.com/office/drawing/2014/main" xmlns="" id="{00000000-0008-0000-0000-00003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61" name="AutoShape 242">
          <a:extLst>
            <a:ext uri="{FF2B5EF4-FFF2-40B4-BE49-F238E27FC236}">
              <a16:creationId xmlns:a16="http://schemas.microsoft.com/office/drawing/2014/main" xmlns="" id="{00000000-0008-0000-0000-00003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62" name="AutoShape 241">
          <a:extLst>
            <a:ext uri="{FF2B5EF4-FFF2-40B4-BE49-F238E27FC236}">
              <a16:creationId xmlns:a16="http://schemas.microsoft.com/office/drawing/2014/main" xmlns="" id="{00000000-0008-0000-0000-00003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63" name="AutoShape 240">
          <a:extLst>
            <a:ext uri="{FF2B5EF4-FFF2-40B4-BE49-F238E27FC236}">
              <a16:creationId xmlns:a16="http://schemas.microsoft.com/office/drawing/2014/main" xmlns="" id="{00000000-0008-0000-0000-00003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64" name="AutoShape 239">
          <a:extLst>
            <a:ext uri="{FF2B5EF4-FFF2-40B4-BE49-F238E27FC236}">
              <a16:creationId xmlns:a16="http://schemas.microsoft.com/office/drawing/2014/main" xmlns="" id="{00000000-0008-0000-0000-00003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65" name="AutoShape 238">
          <a:extLst>
            <a:ext uri="{FF2B5EF4-FFF2-40B4-BE49-F238E27FC236}">
              <a16:creationId xmlns:a16="http://schemas.microsoft.com/office/drawing/2014/main" xmlns="" id="{00000000-0008-0000-0000-00003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66" name="AutoShape 237">
          <a:extLst>
            <a:ext uri="{FF2B5EF4-FFF2-40B4-BE49-F238E27FC236}">
              <a16:creationId xmlns:a16="http://schemas.microsoft.com/office/drawing/2014/main" xmlns="" id="{00000000-0008-0000-0000-00003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67" name="AutoShape 236">
          <a:extLst>
            <a:ext uri="{FF2B5EF4-FFF2-40B4-BE49-F238E27FC236}">
              <a16:creationId xmlns:a16="http://schemas.microsoft.com/office/drawing/2014/main" xmlns="" id="{00000000-0008-0000-0000-00003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68" name="AutoShape 235">
          <a:extLst>
            <a:ext uri="{FF2B5EF4-FFF2-40B4-BE49-F238E27FC236}">
              <a16:creationId xmlns:a16="http://schemas.microsoft.com/office/drawing/2014/main" xmlns="" id="{00000000-0008-0000-0000-00004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69" name="AutoShape 234">
          <a:extLst>
            <a:ext uri="{FF2B5EF4-FFF2-40B4-BE49-F238E27FC236}">
              <a16:creationId xmlns:a16="http://schemas.microsoft.com/office/drawing/2014/main" xmlns="" id="{00000000-0008-0000-0000-00004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70" name="AutoShape 233">
          <a:extLst>
            <a:ext uri="{FF2B5EF4-FFF2-40B4-BE49-F238E27FC236}">
              <a16:creationId xmlns:a16="http://schemas.microsoft.com/office/drawing/2014/main" xmlns="" id="{00000000-0008-0000-0000-00004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71" name="AutoShape 232">
          <a:extLst>
            <a:ext uri="{FF2B5EF4-FFF2-40B4-BE49-F238E27FC236}">
              <a16:creationId xmlns:a16="http://schemas.microsoft.com/office/drawing/2014/main" xmlns="" id="{00000000-0008-0000-0000-00004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72" name="AutoShape 231">
          <a:extLst>
            <a:ext uri="{FF2B5EF4-FFF2-40B4-BE49-F238E27FC236}">
              <a16:creationId xmlns:a16="http://schemas.microsoft.com/office/drawing/2014/main" xmlns="" id="{00000000-0008-0000-0000-00004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73" name="AutoShape 230">
          <a:extLst>
            <a:ext uri="{FF2B5EF4-FFF2-40B4-BE49-F238E27FC236}">
              <a16:creationId xmlns:a16="http://schemas.microsoft.com/office/drawing/2014/main" xmlns="" id="{00000000-0008-0000-0000-00004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74" name="AutoShape 344">
          <a:extLst>
            <a:ext uri="{FF2B5EF4-FFF2-40B4-BE49-F238E27FC236}">
              <a16:creationId xmlns:a16="http://schemas.microsoft.com/office/drawing/2014/main" xmlns="" id="{00000000-0008-0000-0000-00004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75" name="AutoShape 343">
          <a:extLst>
            <a:ext uri="{FF2B5EF4-FFF2-40B4-BE49-F238E27FC236}">
              <a16:creationId xmlns:a16="http://schemas.microsoft.com/office/drawing/2014/main" xmlns="" id="{00000000-0008-0000-0000-00004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76" name="AutoShape 342">
          <a:extLst>
            <a:ext uri="{FF2B5EF4-FFF2-40B4-BE49-F238E27FC236}">
              <a16:creationId xmlns:a16="http://schemas.microsoft.com/office/drawing/2014/main" xmlns="" id="{00000000-0008-0000-0000-00004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77" name="AutoShape 341">
          <a:extLst>
            <a:ext uri="{FF2B5EF4-FFF2-40B4-BE49-F238E27FC236}">
              <a16:creationId xmlns:a16="http://schemas.microsoft.com/office/drawing/2014/main" xmlns="" id="{00000000-0008-0000-0000-00004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78" name="AutoShape 340">
          <a:extLst>
            <a:ext uri="{FF2B5EF4-FFF2-40B4-BE49-F238E27FC236}">
              <a16:creationId xmlns:a16="http://schemas.microsoft.com/office/drawing/2014/main" xmlns="" id="{00000000-0008-0000-0000-00004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79" name="AutoShape 339">
          <a:extLst>
            <a:ext uri="{FF2B5EF4-FFF2-40B4-BE49-F238E27FC236}">
              <a16:creationId xmlns:a16="http://schemas.microsoft.com/office/drawing/2014/main" xmlns="" id="{00000000-0008-0000-0000-00004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80" name="AutoShape 338">
          <a:extLst>
            <a:ext uri="{FF2B5EF4-FFF2-40B4-BE49-F238E27FC236}">
              <a16:creationId xmlns:a16="http://schemas.microsoft.com/office/drawing/2014/main" xmlns="" id="{00000000-0008-0000-0000-00004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81" name="AutoShape 337">
          <a:extLst>
            <a:ext uri="{FF2B5EF4-FFF2-40B4-BE49-F238E27FC236}">
              <a16:creationId xmlns:a16="http://schemas.microsoft.com/office/drawing/2014/main" xmlns="" id="{00000000-0008-0000-0000-00004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82" name="AutoShape 336">
          <a:extLst>
            <a:ext uri="{FF2B5EF4-FFF2-40B4-BE49-F238E27FC236}">
              <a16:creationId xmlns:a16="http://schemas.microsoft.com/office/drawing/2014/main" xmlns="" id="{00000000-0008-0000-0000-00004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83" name="AutoShape 335">
          <a:extLst>
            <a:ext uri="{FF2B5EF4-FFF2-40B4-BE49-F238E27FC236}">
              <a16:creationId xmlns:a16="http://schemas.microsoft.com/office/drawing/2014/main" xmlns="" id="{00000000-0008-0000-0000-00004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84" name="AutoShape 334">
          <a:extLst>
            <a:ext uri="{FF2B5EF4-FFF2-40B4-BE49-F238E27FC236}">
              <a16:creationId xmlns:a16="http://schemas.microsoft.com/office/drawing/2014/main" xmlns="" id="{00000000-0008-0000-0000-00005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85" name="AutoShape 333">
          <a:extLst>
            <a:ext uri="{FF2B5EF4-FFF2-40B4-BE49-F238E27FC236}">
              <a16:creationId xmlns:a16="http://schemas.microsoft.com/office/drawing/2014/main" xmlns="" id="{00000000-0008-0000-0000-00005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86" name="AutoShape 332">
          <a:extLst>
            <a:ext uri="{FF2B5EF4-FFF2-40B4-BE49-F238E27FC236}">
              <a16:creationId xmlns:a16="http://schemas.microsoft.com/office/drawing/2014/main" xmlns="" id="{00000000-0008-0000-0000-00005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87" name="AutoShape 331">
          <a:extLst>
            <a:ext uri="{FF2B5EF4-FFF2-40B4-BE49-F238E27FC236}">
              <a16:creationId xmlns:a16="http://schemas.microsoft.com/office/drawing/2014/main" xmlns="" id="{00000000-0008-0000-0000-00005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88" name="AutoShape 330">
          <a:extLst>
            <a:ext uri="{FF2B5EF4-FFF2-40B4-BE49-F238E27FC236}">
              <a16:creationId xmlns:a16="http://schemas.microsoft.com/office/drawing/2014/main" xmlns="" id="{00000000-0008-0000-0000-00005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89" name="AutoShape 329">
          <a:extLst>
            <a:ext uri="{FF2B5EF4-FFF2-40B4-BE49-F238E27FC236}">
              <a16:creationId xmlns:a16="http://schemas.microsoft.com/office/drawing/2014/main" xmlns="" id="{00000000-0008-0000-0000-00005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90" name="AutoShape 328">
          <a:extLst>
            <a:ext uri="{FF2B5EF4-FFF2-40B4-BE49-F238E27FC236}">
              <a16:creationId xmlns:a16="http://schemas.microsoft.com/office/drawing/2014/main" xmlns="" id="{00000000-0008-0000-0000-00005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91" name="AutoShape 327">
          <a:extLst>
            <a:ext uri="{FF2B5EF4-FFF2-40B4-BE49-F238E27FC236}">
              <a16:creationId xmlns:a16="http://schemas.microsoft.com/office/drawing/2014/main" xmlns="" id="{00000000-0008-0000-0000-00005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92" name="AutoShape 326">
          <a:extLst>
            <a:ext uri="{FF2B5EF4-FFF2-40B4-BE49-F238E27FC236}">
              <a16:creationId xmlns:a16="http://schemas.microsoft.com/office/drawing/2014/main" xmlns="" id="{00000000-0008-0000-0000-00005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93" name="AutoShape 325">
          <a:extLst>
            <a:ext uri="{FF2B5EF4-FFF2-40B4-BE49-F238E27FC236}">
              <a16:creationId xmlns:a16="http://schemas.microsoft.com/office/drawing/2014/main" xmlns="" id="{00000000-0008-0000-0000-00005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94" name="AutoShape 324">
          <a:extLst>
            <a:ext uri="{FF2B5EF4-FFF2-40B4-BE49-F238E27FC236}">
              <a16:creationId xmlns:a16="http://schemas.microsoft.com/office/drawing/2014/main" xmlns="" id="{00000000-0008-0000-0000-00005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95" name="AutoShape 323">
          <a:extLst>
            <a:ext uri="{FF2B5EF4-FFF2-40B4-BE49-F238E27FC236}">
              <a16:creationId xmlns:a16="http://schemas.microsoft.com/office/drawing/2014/main" xmlns="" id="{00000000-0008-0000-0000-00005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96" name="AutoShape 322">
          <a:extLst>
            <a:ext uri="{FF2B5EF4-FFF2-40B4-BE49-F238E27FC236}">
              <a16:creationId xmlns:a16="http://schemas.microsoft.com/office/drawing/2014/main" xmlns="" id="{00000000-0008-0000-0000-00005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97" name="AutoShape 321">
          <a:extLst>
            <a:ext uri="{FF2B5EF4-FFF2-40B4-BE49-F238E27FC236}">
              <a16:creationId xmlns:a16="http://schemas.microsoft.com/office/drawing/2014/main" xmlns="" id="{00000000-0008-0000-0000-00005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98" name="AutoShape 320">
          <a:extLst>
            <a:ext uri="{FF2B5EF4-FFF2-40B4-BE49-F238E27FC236}">
              <a16:creationId xmlns:a16="http://schemas.microsoft.com/office/drawing/2014/main" xmlns="" id="{00000000-0008-0000-0000-00005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399" name="AutoShape 319">
          <a:extLst>
            <a:ext uri="{FF2B5EF4-FFF2-40B4-BE49-F238E27FC236}">
              <a16:creationId xmlns:a16="http://schemas.microsoft.com/office/drawing/2014/main" xmlns="" id="{00000000-0008-0000-0000-00005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00" name="AutoShape 318">
          <a:extLst>
            <a:ext uri="{FF2B5EF4-FFF2-40B4-BE49-F238E27FC236}">
              <a16:creationId xmlns:a16="http://schemas.microsoft.com/office/drawing/2014/main" xmlns="" id="{00000000-0008-0000-0000-00006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01" name="AutoShape 317">
          <a:extLst>
            <a:ext uri="{FF2B5EF4-FFF2-40B4-BE49-F238E27FC236}">
              <a16:creationId xmlns:a16="http://schemas.microsoft.com/office/drawing/2014/main" xmlns="" id="{00000000-0008-0000-0000-00006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02" name="AutoShape 316">
          <a:extLst>
            <a:ext uri="{FF2B5EF4-FFF2-40B4-BE49-F238E27FC236}">
              <a16:creationId xmlns:a16="http://schemas.microsoft.com/office/drawing/2014/main" xmlns="" id="{00000000-0008-0000-0000-00006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03" name="AutoShape 315">
          <a:extLst>
            <a:ext uri="{FF2B5EF4-FFF2-40B4-BE49-F238E27FC236}">
              <a16:creationId xmlns:a16="http://schemas.microsoft.com/office/drawing/2014/main" xmlns="" id="{00000000-0008-0000-0000-00006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04" name="AutoShape 314">
          <a:extLst>
            <a:ext uri="{FF2B5EF4-FFF2-40B4-BE49-F238E27FC236}">
              <a16:creationId xmlns:a16="http://schemas.microsoft.com/office/drawing/2014/main" xmlns="" id="{00000000-0008-0000-0000-00006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05" name="AutoShape 313">
          <a:extLst>
            <a:ext uri="{FF2B5EF4-FFF2-40B4-BE49-F238E27FC236}">
              <a16:creationId xmlns:a16="http://schemas.microsoft.com/office/drawing/2014/main" xmlns="" id="{00000000-0008-0000-0000-00006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06" name="AutoShape 312">
          <a:extLst>
            <a:ext uri="{FF2B5EF4-FFF2-40B4-BE49-F238E27FC236}">
              <a16:creationId xmlns:a16="http://schemas.microsoft.com/office/drawing/2014/main" xmlns="" id="{00000000-0008-0000-0000-00006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07" name="AutoShape 311">
          <a:extLst>
            <a:ext uri="{FF2B5EF4-FFF2-40B4-BE49-F238E27FC236}">
              <a16:creationId xmlns:a16="http://schemas.microsoft.com/office/drawing/2014/main" xmlns="" id="{00000000-0008-0000-0000-00006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08" name="AutoShape 310">
          <a:extLst>
            <a:ext uri="{FF2B5EF4-FFF2-40B4-BE49-F238E27FC236}">
              <a16:creationId xmlns:a16="http://schemas.microsoft.com/office/drawing/2014/main" xmlns="" id="{00000000-0008-0000-0000-00006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09" name="AutoShape 309">
          <a:extLst>
            <a:ext uri="{FF2B5EF4-FFF2-40B4-BE49-F238E27FC236}">
              <a16:creationId xmlns:a16="http://schemas.microsoft.com/office/drawing/2014/main" xmlns="" id="{00000000-0008-0000-0000-00006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10" name="AutoShape 308">
          <a:extLst>
            <a:ext uri="{FF2B5EF4-FFF2-40B4-BE49-F238E27FC236}">
              <a16:creationId xmlns:a16="http://schemas.microsoft.com/office/drawing/2014/main" xmlns="" id="{00000000-0008-0000-0000-00006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11" name="AutoShape 307">
          <a:extLst>
            <a:ext uri="{FF2B5EF4-FFF2-40B4-BE49-F238E27FC236}">
              <a16:creationId xmlns:a16="http://schemas.microsoft.com/office/drawing/2014/main" xmlns="" id="{00000000-0008-0000-0000-00006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12" name="AutoShape 306">
          <a:extLst>
            <a:ext uri="{FF2B5EF4-FFF2-40B4-BE49-F238E27FC236}">
              <a16:creationId xmlns:a16="http://schemas.microsoft.com/office/drawing/2014/main" xmlns="" id="{00000000-0008-0000-0000-00006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13" name="AutoShape 305">
          <a:extLst>
            <a:ext uri="{FF2B5EF4-FFF2-40B4-BE49-F238E27FC236}">
              <a16:creationId xmlns:a16="http://schemas.microsoft.com/office/drawing/2014/main" xmlns="" id="{00000000-0008-0000-0000-00006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14" name="AutoShape 304">
          <a:extLst>
            <a:ext uri="{FF2B5EF4-FFF2-40B4-BE49-F238E27FC236}">
              <a16:creationId xmlns:a16="http://schemas.microsoft.com/office/drawing/2014/main" xmlns="" id="{00000000-0008-0000-0000-00006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15" name="AutoShape 303">
          <a:extLst>
            <a:ext uri="{FF2B5EF4-FFF2-40B4-BE49-F238E27FC236}">
              <a16:creationId xmlns:a16="http://schemas.microsoft.com/office/drawing/2014/main" xmlns="" id="{00000000-0008-0000-0000-00006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16" name="AutoShape 302">
          <a:extLst>
            <a:ext uri="{FF2B5EF4-FFF2-40B4-BE49-F238E27FC236}">
              <a16:creationId xmlns:a16="http://schemas.microsoft.com/office/drawing/2014/main" xmlns="" id="{00000000-0008-0000-0000-00007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17" name="AutoShape 301">
          <a:extLst>
            <a:ext uri="{FF2B5EF4-FFF2-40B4-BE49-F238E27FC236}">
              <a16:creationId xmlns:a16="http://schemas.microsoft.com/office/drawing/2014/main" xmlns="" id="{00000000-0008-0000-0000-00007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18" name="AutoShape 300">
          <a:extLst>
            <a:ext uri="{FF2B5EF4-FFF2-40B4-BE49-F238E27FC236}">
              <a16:creationId xmlns:a16="http://schemas.microsoft.com/office/drawing/2014/main" xmlns="" id="{00000000-0008-0000-0000-00007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19" name="AutoShape 299">
          <a:extLst>
            <a:ext uri="{FF2B5EF4-FFF2-40B4-BE49-F238E27FC236}">
              <a16:creationId xmlns:a16="http://schemas.microsoft.com/office/drawing/2014/main" xmlns="" id="{00000000-0008-0000-0000-00007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20" name="AutoShape 298">
          <a:extLst>
            <a:ext uri="{FF2B5EF4-FFF2-40B4-BE49-F238E27FC236}">
              <a16:creationId xmlns:a16="http://schemas.microsoft.com/office/drawing/2014/main" xmlns="" id="{00000000-0008-0000-0000-00007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21" name="AutoShape 297">
          <a:extLst>
            <a:ext uri="{FF2B5EF4-FFF2-40B4-BE49-F238E27FC236}">
              <a16:creationId xmlns:a16="http://schemas.microsoft.com/office/drawing/2014/main" xmlns="" id="{00000000-0008-0000-0000-00007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22" name="AutoShape 296">
          <a:extLst>
            <a:ext uri="{FF2B5EF4-FFF2-40B4-BE49-F238E27FC236}">
              <a16:creationId xmlns:a16="http://schemas.microsoft.com/office/drawing/2014/main" xmlns="" id="{00000000-0008-0000-0000-00007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23" name="AutoShape 295">
          <a:extLst>
            <a:ext uri="{FF2B5EF4-FFF2-40B4-BE49-F238E27FC236}">
              <a16:creationId xmlns:a16="http://schemas.microsoft.com/office/drawing/2014/main" xmlns="" id="{00000000-0008-0000-0000-00007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24" name="AutoShape 294">
          <a:extLst>
            <a:ext uri="{FF2B5EF4-FFF2-40B4-BE49-F238E27FC236}">
              <a16:creationId xmlns:a16="http://schemas.microsoft.com/office/drawing/2014/main" xmlns="" id="{00000000-0008-0000-0000-00007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25" name="AutoShape 293">
          <a:extLst>
            <a:ext uri="{FF2B5EF4-FFF2-40B4-BE49-F238E27FC236}">
              <a16:creationId xmlns:a16="http://schemas.microsoft.com/office/drawing/2014/main" xmlns="" id="{00000000-0008-0000-0000-00007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26" name="AutoShape 292">
          <a:extLst>
            <a:ext uri="{FF2B5EF4-FFF2-40B4-BE49-F238E27FC236}">
              <a16:creationId xmlns:a16="http://schemas.microsoft.com/office/drawing/2014/main" xmlns="" id="{00000000-0008-0000-0000-00007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27" name="AutoShape 291">
          <a:extLst>
            <a:ext uri="{FF2B5EF4-FFF2-40B4-BE49-F238E27FC236}">
              <a16:creationId xmlns:a16="http://schemas.microsoft.com/office/drawing/2014/main" xmlns="" id="{00000000-0008-0000-0000-00007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28" name="AutoShape 290">
          <a:extLst>
            <a:ext uri="{FF2B5EF4-FFF2-40B4-BE49-F238E27FC236}">
              <a16:creationId xmlns:a16="http://schemas.microsoft.com/office/drawing/2014/main" xmlns="" id="{00000000-0008-0000-0000-00007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29" name="AutoShape 289">
          <a:extLst>
            <a:ext uri="{FF2B5EF4-FFF2-40B4-BE49-F238E27FC236}">
              <a16:creationId xmlns:a16="http://schemas.microsoft.com/office/drawing/2014/main" xmlns="" id="{00000000-0008-0000-0000-00007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30" name="AutoShape 288">
          <a:extLst>
            <a:ext uri="{FF2B5EF4-FFF2-40B4-BE49-F238E27FC236}">
              <a16:creationId xmlns:a16="http://schemas.microsoft.com/office/drawing/2014/main" xmlns="" id="{00000000-0008-0000-0000-00007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31" name="AutoShape 287">
          <a:extLst>
            <a:ext uri="{FF2B5EF4-FFF2-40B4-BE49-F238E27FC236}">
              <a16:creationId xmlns:a16="http://schemas.microsoft.com/office/drawing/2014/main" xmlns="" id="{00000000-0008-0000-0000-00007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32" name="AutoShape 286">
          <a:extLst>
            <a:ext uri="{FF2B5EF4-FFF2-40B4-BE49-F238E27FC236}">
              <a16:creationId xmlns:a16="http://schemas.microsoft.com/office/drawing/2014/main" xmlns="" id="{00000000-0008-0000-0000-00008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33" name="AutoShape 285">
          <a:extLst>
            <a:ext uri="{FF2B5EF4-FFF2-40B4-BE49-F238E27FC236}">
              <a16:creationId xmlns:a16="http://schemas.microsoft.com/office/drawing/2014/main" xmlns="" id="{00000000-0008-0000-0000-00008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34" name="AutoShape 284">
          <a:extLst>
            <a:ext uri="{FF2B5EF4-FFF2-40B4-BE49-F238E27FC236}">
              <a16:creationId xmlns:a16="http://schemas.microsoft.com/office/drawing/2014/main" xmlns="" id="{00000000-0008-0000-0000-00008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35" name="AutoShape 283">
          <a:extLst>
            <a:ext uri="{FF2B5EF4-FFF2-40B4-BE49-F238E27FC236}">
              <a16:creationId xmlns:a16="http://schemas.microsoft.com/office/drawing/2014/main" xmlns="" id="{00000000-0008-0000-0000-00008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36" name="AutoShape 282">
          <a:extLst>
            <a:ext uri="{FF2B5EF4-FFF2-40B4-BE49-F238E27FC236}">
              <a16:creationId xmlns:a16="http://schemas.microsoft.com/office/drawing/2014/main" xmlns="" id="{00000000-0008-0000-0000-00008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37" name="AutoShape 281">
          <a:extLst>
            <a:ext uri="{FF2B5EF4-FFF2-40B4-BE49-F238E27FC236}">
              <a16:creationId xmlns:a16="http://schemas.microsoft.com/office/drawing/2014/main" xmlns="" id="{00000000-0008-0000-0000-00008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38" name="AutoShape 280">
          <a:extLst>
            <a:ext uri="{FF2B5EF4-FFF2-40B4-BE49-F238E27FC236}">
              <a16:creationId xmlns:a16="http://schemas.microsoft.com/office/drawing/2014/main" xmlns="" id="{00000000-0008-0000-0000-00008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39" name="AutoShape 279">
          <a:extLst>
            <a:ext uri="{FF2B5EF4-FFF2-40B4-BE49-F238E27FC236}">
              <a16:creationId xmlns:a16="http://schemas.microsoft.com/office/drawing/2014/main" xmlns="" id="{00000000-0008-0000-0000-00008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40" name="AutoShape 278">
          <a:extLst>
            <a:ext uri="{FF2B5EF4-FFF2-40B4-BE49-F238E27FC236}">
              <a16:creationId xmlns:a16="http://schemas.microsoft.com/office/drawing/2014/main" xmlns="" id="{00000000-0008-0000-0000-00008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41" name="AutoShape 277">
          <a:extLst>
            <a:ext uri="{FF2B5EF4-FFF2-40B4-BE49-F238E27FC236}">
              <a16:creationId xmlns:a16="http://schemas.microsoft.com/office/drawing/2014/main" xmlns="" id="{00000000-0008-0000-0000-00008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42" name="AutoShape 276">
          <a:extLst>
            <a:ext uri="{FF2B5EF4-FFF2-40B4-BE49-F238E27FC236}">
              <a16:creationId xmlns:a16="http://schemas.microsoft.com/office/drawing/2014/main" xmlns="" id="{00000000-0008-0000-0000-00008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43" name="AutoShape 275">
          <a:extLst>
            <a:ext uri="{FF2B5EF4-FFF2-40B4-BE49-F238E27FC236}">
              <a16:creationId xmlns:a16="http://schemas.microsoft.com/office/drawing/2014/main" xmlns="" id="{00000000-0008-0000-0000-00008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44" name="AutoShape 274">
          <a:extLst>
            <a:ext uri="{FF2B5EF4-FFF2-40B4-BE49-F238E27FC236}">
              <a16:creationId xmlns:a16="http://schemas.microsoft.com/office/drawing/2014/main" xmlns="" id="{00000000-0008-0000-0000-00008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45" name="AutoShape 273">
          <a:extLst>
            <a:ext uri="{FF2B5EF4-FFF2-40B4-BE49-F238E27FC236}">
              <a16:creationId xmlns:a16="http://schemas.microsoft.com/office/drawing/2014/main" xmlns="" id="{00000000-0008-0000-0000-00008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46" name="AutoShape 272">
          <a:extLst>
            <a:ext uri="{FF2B5EF4-FFF2-40B4-BE49-F238E27FC236}">
              <a16:creationId xmlns:a16="http://schemas.microsoft.com/office/drawing/2014/main" xmlns="" id="{00000000-0008-0000-0000-00008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47" name="AutoShape 271">
          <a:extLst>
            <a:ext uri="{FF2B5EF4-FFF2-40B4-BE49-F238E27FC236}">
              <a16:creationId xmlns:a16="http://schemas.microsoft.com/office/drawing/2014/main" xmlns="" id="{00000000-0008-0000-0000-00008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48" name="AutoShape 270">
          <a:extLst>
            <a:ext uri="{FF2B5EF4-FFF2-40B4-BE49-F238E27FC236}">
              <a16:creationId xmlns:a16="http://schemas.microsoft.com/office/drawing/2014/main" xmlns="" id="{00000000-0008-0000-0000-00009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49" name="AutoShape 269">
          <a:extLst>
            <a:ext uri="{FF2B5EF4-FFF2-40B4-BE49-F238E27FC236}">
              <a16:creationId xmlns:a16="http://schemas.microsoft.com/office/drawing/2014/main" xmlns="" id="{00000000-0008-0000-0000-00009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50" name="AutoShape 268">
          <a:extLst>
            <a:ext uri="{FF2B5EF4-FFF2-40B4-BE49-F238E27FC236}">
              <a16:creationId xmlns:a16="http://schemas.microsoft.com/office/drawing/2014/main" xmlns="" id="{00000000-0008-0000-0000-00009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51" name="AutoShape 267">
          <a:extLst>
            <a:ext uri="{FF2B5EF4-FFF2-40B4-BE49-F238E27FC236}">
              <a16:creationId xmlns:a16="http://schemas.microsoft.com/office/drawing/2014/main" xmlns="" id="{00000000-0008-0000-0000-00009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52" name="AutoShape 266">
          <a:extLst>
            <a:ext uri="{FF2B5EF4-FFF2-40B4-BE49-F238E27FC236}">
              <a16:creationId xmlns:a16="http://schemas.microsoft.com/office/drawing/2014/main" xmlns="" id="{00000000-0008-0000-0000-00009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53" name="AutoShape 265">
          <a:extLst>
            <a:ext uri="{FF2B5EF4-FFF2-40B4-BE49-F238E27FC236}">
              <a16:creationId xmlns:a16="http://schemas.microsoft.com/office/drawing/2014/main" xmlns="" id="{00000000-0008-0000-0000-00009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54" name="AutoShape 264">
          <a:extLst>
            <a:ext uri="{FF2B5EF4-FFF2-40B4-BE49-F238E27FC236}">
              <a16:creationId xmlns:a16="http://schemas.microsoft.com/office/drawing/2014/main" xmlns="" id="{00000000-0008-0000-0000-00009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55" name="AutoShape 263">
          <a:extLst>
            <a:ext uri="{FF2B5EF4-FFF2-40B4-BE49-F238E27FC236}">
              <a16:creationId xmlns:a16="http://schemas.microsoft.com/office/drawing/2014/main" xmlns="" id="{00000000-0008-0000-0000-00009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56" name="AutoShape 262">
          <a:extLst>
            <a:ext uri="{FF2B5EF4-FFF2-40B4-BE49-F238E27FC236}">
              <a16:creationId xmlns:a16="http://schemas.microsoft.com/office/drawing/2014/main" xmlns="" id="{00000000-0008-0000-0000-00009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57" name="AutoShape 261">
          <a:extLst>
            <a:ext uri="{FF2B5EF4-FFF2-40B4-BE49-F238E27FC236}">
              <a16:creationId xmlns:a16="http://schemas.microsoft.com/office/drawing/2014/main" xmlns="" id="{00000000-0008-0000-0000-00009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58" name="AutoShape 260">
          <a:extLst>
            <a:ext uri="{FF2B5EF4-FFF2-40B4-BE49-F238E27FC236}">
              <a16:creationId xmlns:a16="http://schemas.microsoft.com/office/drawing/2014/main" xmlns="" id="{00000000-0008-0000-0000-00009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59" name="AutoShape 259">
          <a:extLst>
            <a:ext uri="{FF2B5EF4-FFF2-40B4-BE49-F238E27FC236}">
              <a16:creationId xmlns:a16="http://schemas.microsoft.com/office/drawing/2014/main" xmlns="" id="{00000000-0008-0000-0000-00009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60" name="AutoShape 258">
          <a:extLst>
            <a:ext uri="{FF2B5EF4-FFF2-40B4-BE49-F238E27FC236}">
              <a16:creationId xmlns:a16="http://schemas.microsoft.com/office/drawing/2014/main" xmlns="" id="{00000000-0008-0000-0000-00009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61" name="AutoShape 257">
          <a:extLst>
            <a:ext uri="{FF2B5EF4-FFF2-40B4-BE49-F238E27FC236}">
              <a16:creationId xmlns:a16="http://schemas.microsoft.com/office/drawing/2014/main" xmlns="" id="{00000000-0008-0000-0000-00009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62" name="AutoShape 256">
          <a:extLst>
            <a:ext uri="{FF2B5EF4-FFF2-40B4-BE49-F238E27FC236}">
              <a16:creationId xmlns:a16="http://schemas.microsoft.com/office/drawing/2014/main" xmlns="" id="{00000000-0008-0000-0000-00009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63" name="AutoShape 255">
          <a:extLst>
            <a:ext uri="{FF2B5EF4-FFF2-40B4-BE49-F238E27FC236}">
              <a16:creationId xmlns:a16="http://schemas.microsoft.com/office/drawing/2014/main" xmlns="" id="{00000000-0008-0000-0000-00009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64" name="AutoShape 254">
          <a:extLst>
            <a:ext uri="{FF2B5EF4-FFF2-40B4-BE49-F238E27FC236}">
              <a16:creationId xmlns:a16="http://schemas.microsoft.com/office/drawing/2014/main" xmlns="" id="{00000000-0008-0000-0000-0000A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65" name="AutoShape 253">
          <a:extLst>
            <a:ext uri="{FF2B5EF4-FFF2-40B4-BE49-F238E27FC236}">
              <a16:creationId xmlns:a16="http://schemas.microsoft.com/office/drawing/2014/main" xmlns="" id="{00000000-0008-0000-0000-0000A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66" name="AutoShape 252">
          <a:extLst>
            <a:ext uri="{FF2B5EF4-FFF2-40B4-BE49-F238E27FC236}">
              <a16:creationId xmlns:a16="http://schemas.microsoft.com/office/drawing/2014/main" xmlns="" id="{00000000-0008-0000-0000-0000A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67" name="AutoShape 251">
          <a:extLst>
            <a:ext uri="{FF2B5EF4-FFF2-40B4-BE49-F238E27FC236}">
              <a16:creationId xmlns:a16="http://schemas.microsoft.com/office/drawing/2014/main" xmlns="" id="{00000000-0008-0000-0000-0000A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68" name="AutoShape 250">
          <a:extLst>
            <a:ext uri="{FF2B5EF4-FFF2-40B4-BE49-F238E27FC236}">
              <a16:creationId xmlns:a16="http://schemas.microsoft.com/office/drawing/2014/main" xmlns="" id="{00000000-0008-0000-0000-0000A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69" name="AutoShape 249">
          <a:extLst>
            <a:ext uri="{FF2B5EF4-FFF2-40B4-BE49-F238E27FC236}">
              <a16:creationId xmlns:a16="http://schemas.microsoft.com/office/drawing/2014/main" xmlns="" id="{00000000-0008-0000-0000-0000A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70" name="AutoShape 248">
          <a:extLst>
            <a:ext uri="{FF2B5EF4-FFF2-40B4-BE49-F238E27FC236}">
              <a16:creationId xmlns:a16="http://schemas.microsoft.com/office/drawing/2014/main" xmlns="" id="{00000000-0008-0000-0000-0000A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71" name="AutoShape 247">
          <a:extLst>
            <a:ext uri="{FF2B5EF4-FFF2-40B4-BE49-F238E27FC236}">
              <a16:creationId xmlns:a16="http://schemas.microsoft.com/office/drawing/2014/main" xmlns="" id="{00000000-0008-0000-0000-0000A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72" name="AutoShape 246">
          <a:extLst>
            <a:ext uri="{FF2B5EF4-FFF2-40B4-BE49-F238E27FC236}">
              <a16:creationId xmlns:a16="http://schemas.microsoft.com/office/drawing/2014/main" xmlns="" id="{00000000-0008-0000-0000-0000A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73" name="AutoShape 245">
          <a:extLst>
            <a:ext uri="{FF2B5EF4-FFF2-40B4-BE49-F238E27FC236}">
              <a16:creationId xmlns:a16="http://schemas.microsoft.com/office/drawing/2014/main" xmlns="" id="{00000000-0008-0000-0000-0000A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74" name="AutoShape 244">
          <a:extLst>
            <a:ext uri="{FF2B5EF4-FFF2-40B4-BE49-F238E27FC236}">
              <a16:creationId xmlns:a16="http://schemas.microsoft.com/office/drawing/2014/main" xmlns="" id="{00000000-0008-0000-0000-0000A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75" name="AutoShape 243">
          <a:extLst>
            <a:ext uri="{FF2B5EF4-FFF2-40B4-BE49-F238E27FC236}">
              <a16:creationId xmlns:a16="http://schemas.microsoft.com/office/drawing/2014/main" xmlns="" id="{00000000-0008-0000-0000-0000A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76" name="AutoShape 242">
          <a:extLst>
            <a:ext uri="{FF2B5EF4-FFF2-40B4-BE49-F238E27FC236}">
              <a16:creationId xmlns:a16="http://schemas.microsoft.com/office/drawing/2014/main" xmlns="" id="{00000000-0008-0000-0000-0000A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77" name="AutoShape 241">
          <a:extLst>
            <a:ext uri="{FF2B5EF4-FFF2-40B4-BE49-F238E27FC236}">
              <a16:creationId xmlns:a16="http://schemas.microsoft.com/office/drawing/2014/main" xmlns="" id="{00000000-0008-0000-0000-0000A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78" name="AutoShape 240">
          <a:extLst>
            <a:ext uri="{FF2B5EF4-FFF2-40B4-BE49-F238E27FC236}">
              <a16:creationId xmlns:a16="http://schemas.microsoft.com/office/drawing/2014/main" xmlns="" id="{00000000-0008-0000-0000-0000A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79" name="AutoShape 239">
          <a:extLst>
            <a:ext uri="{FF2B5EF4-FFF2-40B4-BE49-F238E27FC236}">
              <a16:creationId xmlns:a16="http://schemas.microsoft.com/office/drawing/2014/main" xmlns="" id="{00000000-0008-0000-0000-0000A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80" name="AutoShape 238">
          <a:extLst>
            <a:ext uri="{FF2B5EF4-FFF2-40B4-BE49-F238E27FC236}">
              <a16:creationId xmlns:a16="http://schemas.microsoft.com/office/drawing/2014/main" xmlns="" id="{00000000-0008-0000-0000-0000B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81" name="AutoShape 237">
          <a:extLst>
            <a:ext uri="{FF2B5EF4-FFF2-40B4-BE49-F238E27FC236}">
              <a16:creationId xmlns:a16="http://schemas.microsoft.com/office/drawing/2014/main" xmlns="" id="{00000000-0008-0000-0000-0000B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82" name="AutoShape 236">
          <a:extLst>
            <a:ext uri="{FF2B5EF4-FFF2-40B4-BE49-F238E27FC236}">
              <a16:creationId xmlns:a16="http://schemas.microsoft.com/office/drawing/2014/main" xmlns="" id="{00000000-0008-0000-0000-0000B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83" name="AutoShape 235">
          <a:extLst>
            <a:ext uri="{FF2B5EF4-FFF2-40B4-BE49-F238E27FC236}">
              <a16:creationId xmlns:a16="http://schemas.microsoft.com/office/drawing/2014/main" xmlns="" id="{00000000-0008-0000-0000-0000B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84" name="AutoShape 234">
          <a:extLst>
            <a:ext uri="{FF2B5EF4-FFF2-40B4-BE49-F238E27FC236}">
              <a16:creationId xmlns:a16="http://schemas.microsoft.com/office/drawing/2014/main" xmlns="" id="{00000000-0008-0000-0000-0000B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85" name="AutoShape 233">
          <a:extLst>
            <a:ext uri="{FF2B5EF4-FFF2-40B4-BE49-F238E27FC236}">
              <a16:creationId xmlns:a16="http://schemas.microsoft.com/office/drawing/2014/main" xmlns="" id="{00000000-0008-0000-0000-0000B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86" name="AutoShape 232">
          <a:extLst>
            <a:ext uri="{FF2B5EF4-FFF2-40B4-BE49-F238E27FC236}">
              <a16:creationId xmlns:a16="http://schemas.microsoft.com/office/drawing/2014/main" xmlns="" id="{00000000-0008-0000-0000-0000B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87" name="AutoShape 231">
          <a:extLst>
            <a:ext uri="{FF2B5EF4-FFF2-40B4-BE49-F238E27FC236}">
              <a16:creationId xmlns:a16="http://schemas.microsoft.com/office/drawing/2014/main" xmlns="" id="{00000000-0008-0000-0000-0000B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88" name="AutoShape 230">
          <a:extLst>
            <a:ext uri="{FF2B5EF4-FFF2-40B4-BE49-F238E27FC236}">
              <a16:creationId xmlns:a16="http://schemas.microsoft.com/office/drawing/2014/main" xmlns="" id="{00000000-0008-0000-0000-0000B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89" name="AutoShape 344">
          <a:extLst>
            <a:ext uri="{FF2B5EF4-FFF2-40B4-BE49-F238E27FC236}">
              <a16:creationId xmlns:a16="http://schemas.microsoft.com/office/drawing/2014/main" xmlns="" id="{00000000-0008-0000-0000-0000B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90" name="AutoShape 343">
          <a:extLst>
            <a:ext uri="{FF2B5EF4-FFF2-40B4-BE49-F238E27FC236}">
              <a16:creationId xmlns:a16="http://schemas.microsoft.com/office/drawing/2014/main" xmlns="" id="{00000000-0008-0000-0000-0000B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91" name="AutoShape 342">
          <a:extLst>
            <a:ext uri="{FF2B5EF4-FFF2-40B4-BE49-F238E27FC236}">
              <a16:creationId xmlns:a16="http://schemas.microsoft.com/office/drawing/2014/main" xmlns="" id="{00000000-0008-0000-0000-0000B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92" name="AutoShape 341">
          <a:extLst>
            <a:ext uri="{FF2B5EF4-FFF2-40B4-BE49-F238E27FC236}">
              <a16:creationId xmlns:a16="http://schemas.microsoft.com/office/drawing/2014/main" xmlns="" id="{00000000-0008-0000-0000-0000B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93" name="AutoShape 340">
          <a:extLst>
            <a:ext uri="{FF2B5EF4-FFF2-40B4-BE49-F238E27FC236}">
              <a16:creationId xmlns:a16="http://schemas.microsoft.com/office/drawing/2014/main" xmlns="" id="{00000000-0008-0000-0000-0000B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94" name="AutoShape 339">
          <a:extLst>
            <a:ext uri="{FF2B5EF4-FFF2-40B4-BE49-F238E27FC236}">
              <a16:creationId xmlns:a16="http://schemas.microsoft.com/office/drawing/2014/main" xmlns="" id="{00000000-0008-0000-0000-0000B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95" name="AutoShape 338">
          <a:extLst>
            <a:ext uri="{FF2B5EF4-FFF2-40B4-BE49-F238E27FC236}">
              <a16:creationId xmlns:a16="http://schemas.microsoft.com/office/drawing/2014/main" xmlns="" id="{00000000-0008-0000-0000-0000B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96" name="AutoShape 337">
          <a:extLst>
            <a:ext uri="{FF2B5EF4-FFF2-40B4-BE49-F238E27FC236}">
              <a16:creationId xmlns:a16="http://schemas.microsoft.com/office/drawing/2014/main" xmlns="" id="{00000000-0008-0000-0000-0000C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97" name="AutoShape 336">
          <a:extLst>
            <a:ext uri="{FF2B5EF4-FFF2-40B4-BE49-F238E27FC236}">
              <a16:creationId xmlns:a16="http://schemas.microsoft.com/office/drawing/2014/main" xmlns="" id="{00000000-0008-0000-0000-0000C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98" name="AutoShape 335">
          <a:extLst>
            <a:ext uri="{FF2B5EF4-FFF2-40B4-BE49-F238E27FC236}">
              <a16:creationId xmlns:a16="http://schemas.microsoft.com/office/drawing/2014/main" xmlns="" id="{00000000-0008-0000-0000-0000C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499" name="AutoShape 334">
          <a:extLst>
            <a:ext uri="{FF2B5EF4-FFF2-40B4-BE49-F238E27FC236}">
              <a16:creationId xmlns:a16="http://schemas.microsoft.com/office/drawing/2014/main" xmlns="" id="{00000000-0008-0000-0000-0000C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00" name="AutoShape 333">
          <a:extLst>
            <a:ext uri="{FF2B5EF4-FFF2-40B4-BE49-F238E27FC236}">
              <a16:creationId xmlns:a16="http://schemas.microsoft.com/office/drawing/2014/main" xmlns="" id="{00000000-0008-0000-0000-0000C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01" name="AutoShape 332">
          <a:extLst>
            <a:ext uri="{FF2B5EF4-FFF2-40B4-BE49-F238E27FC236}">
              <a16:creationId xmlns:a16="http://schemas.microsoft.com/office/drawing/2014/main" xmlns="" id="{00000000-0008-0000-0000-0000C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02" name="AutoShape 331">
          <a:extLst>
            <a:ext uri="{FF2B5EF4-FFF2-40B4-BE49-F238E27FC236}">
              <a16:creationId xmlns:a16="http://schemas.microsoft.com/office/drawing/2014/main" xmlns="" id="{00000000-0008-0000-0000-0000C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03" name="AutoShape 330">
          <a:extLst>
            <a:ext uri="{FF2B5EF4-FFF2-40B4-BE49-F238E27FC236}">
              <a16:creationId xmlns:a16="http://schemas.microsoft.com/office/drawing/2014/main" xmlns="" id="{00000000-0008-0000-0000-0000C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04" name="AutoShape 329">
          <a:extLst>
            <a:ext uri="{FF2B5EF4-FFF2-40B4-BE49-F238E27FC236}">
              <a16:creationId xmlns:a16="http://schemas.microsoft.com/office/drawing/2014/main" xmlns="" id="{00000000-0008-0000-0000-0000C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05" name="AutoShape 328">
          <a:extLst>
            <a:ext uri="{FF2B5EF4-FFF2-40B4-BE49-F238E27FC236}">
              <a16:creationId xmlns:a16="http://schemas.microsoft.com/office/drawing/2014/main" xmlns="" id="{00000000-0008-0000-0000-0000C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06" name="AutoShape 327">
          <a:extLst>
            <a:ext uri="{FF2B5EF4-FFF2-40B4-BE49-F238E27FC236}">
              <a16:creationId xmlns:a16="http://schemas.microsoft.com/office/drawing/2014/main" xmlns="" id="{00000000-0008-0000-0000-0000C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07" name="AutoShape 326">
          <a:extLst>
            <a:ext uri="{FF2B5EF4-FFF2-40B4-BE49-F238E27FC236}">
              <a16:creationId xmlns:a16="http://schemas.microsoft.com/office/drawing/2014/main" xmlns="" id="{00000000-0008-0000-0000-0000C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08" name="AutoShape 325">
          <a:extLst>
            <a:ext uri="{FF2B5EF4-FFF2-40B4-BE49-F238E27FC236}">
              <a16:creationId xmlns:a16="http://schemas.microsoft.com/office/drawing/2014/main" xmlns="" id="{00000000-0008-0000-0000-0000C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09" name="AutoShape 324">
          <a:extLst>
            <a:ext uri="{FF2B5EF4-FFF2-40B4-BE49-F238E27FC236}">
              <a16:creationId xmlns:a16="http://schemas.microsoft.com/office/drawing/2014/main" xmlns="" id="{00000000-0008-0000-0000-0000C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10" name="AutoShape 323">
          <a:extLst>
            <a:ext uri="{FF2B5EF4-FFF2-40B4-BE49-F238E27FC236}">
              <a16:creationId xmlns:a16="http://schemas.microsoft.com/office/drawing/2014/main" xmlns="" id="{00000000-0008-0000-0000-0000C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11" name="AutoShape 322">
          <a:extLst>
            <a:ext uri="{FF2B5EF4-FFF2-40B4-BE49-F238E27FC236}">
              <a16:creationId xmlns:a16="http://schemas.microsoft.com/office/drawing/2014/main" xmlns="" id="{00000000-0008-0000-0000-0000C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12" name="AutoShape 321">
          <a:extLst>
            <a:ext uri="{FF2B5EF4-FFF2-40B4-BE49-F238E27FC236}">
              <a16:creationId xmlns:a16="http://schemas.microsoft.com/office/drawing/2014/main" xmlns="" id="{00000000-0008-0000-0000-0000D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13" name="AutoShape 320">
          <a:extLst>
            <a:ext uri="{FF2B5EF4-FFF2-40B4-BE49-F238E27FC236}">
              <a16:creationId xmlns:a16="http://schemas.microsoft.com/office/drawing/2014/main" xmlns="" id="{00000000-0008-0000-0000-0000D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14" name="AutoShape 319">
          <a:extLst>
            <a:ext uri="{FF2B5EF4-FFF2-40B4-BE49-F238E27FC236}">
              <a16:creationId xmlns:a16="http://schemas.microsoft.com/office/drawing/2014/main" xmlns="" id="{00000000-0008-0000-0000-0000D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15" name="AutoShape 318">
          <a:extLst>
            <a:ext uri="{FF2B5EF4-FFF2-40B4-BE49-F238E27FC236}">
              <a16:creationId xmlns:a16="http://schemas.microsoft.com/office/drawing/2014/main" xmlns="" id="{00000000-0008-0000-0000-0000D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16" name="AutoShape 317">
          <a:extLst>
            <a:ext uri="{FF2B5EF4-FFF2-40B4-BE49-F238E27FC236}">
              <a16:creationId xmlns:a16="http://schemas.microsoft.com/office/drawing/2014/main" xmlns="" id="{00000000-0008-0000-0000-0000D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17" name="AutoShape 316">
          <a:extLst>
            <a:ext uri="{FF2B5EF4-FFF2-40B4-BE49-F238E27FC236}">
              <a16:creationId xmlns:a16="http://schemas.microsoft.com/office/drawing/2014/main" xmlns="" id="{00000000-0008-0000-0000-0000D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18" name="AutoShape 315">
          <a:extLst>
            <a:ext uri="{FF2B5EF4-FFF2-40B4-BE49-F238E27FC236}">
              <a16:creationId xmlns:a16="http://schemas.microsoft.com/office/drawing/2014/main" xmlns="" id="{00000000-0008-0000-0000-0000D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19" name="AutoShape 314">
          <a:extLst>
            <a:ext uri="{FF2B5EF4-FFF2-40B4-BE49-F238E27FC236}">
              <a16:creationId xmlns:a16="http://schemas.microsoft.com/office/drawing/2014/main" xmlns="" id="{00000000-0008-0000-0000-0000D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20" name="AutoShape 313">
          <a:extLst>
            <a:ext uri="{FF2B5EF4-FFF2-40B4-BE49-F238E27FC236}">
              <a16:creationId xmlns:a16="http://schemas.microsoft.com/office/drawing/2014/main" xmlns="" id="{00000000-0008-0000-0000-0000D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21" name="AutoShape 312">
          <a:extLst>
            <a:ext uri="{FF2B5EF4-FFF2-40B4-BE49-F238E27FC236}">
              <a16:creationId xmlns:a16="http://schemas.microsoft.com/office/drawing/2014/main" xmlns="" id="{00000000-0008-0000-0000-0000D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22" name="AutoShape 311">
          <a:extLst>
            <a:ext uri="{FF2B5EF4-FFF2-40B4-BE49-F238E27FC236}">
              <a16:creationId xmlns:a16="http://schemas.microsoft.com/office/drawing/2014/main" xmlns="" id="{00000000-0008-0000-0000-0000D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23" name="AutoShape 310">
          <a:extLst>
            <a:ext uri="{FF2B5EF4-FFF2-40B4-BE49-F238E27FC236}">
              <a16:creationId xmlns:a16="http://schemas.microsoft.com/office/drawing/2014/main" xmlns="" id="{00000000-0008-0000-0000-0000D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24" name="AutoShape 309">
          <a:extLst>
            <a:ext uri="{FF2B5EF4-FFF2-40B4-BE49-F238E27FC236}">
              <a16:creationId xmlns:a16="http://schemas.microsoft.com/office/drawing/2014/main" xmlns="" id="{00000000-0008-0000-0000-0000D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25" name="AutoShape 308">
          <a:extLst>
            <a:ext uri="{FF2B5EF4-FFF2-40B4-BE49-F238E27FC236}">
              <a16:creationId xmlns:a16="http://schemas.microsoft.com/office/drawing/2014/main" xmlns="" id="{00000000-0008-0000-0000-0000D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26" name="AutoShape 307">
          <a:extLst>
            <a:ext uri="{FF2B5EF4-FFF2-40B4-BE49-F238E27FC236}">
              <a16:creationId xmlns:a16="http://schemas.microsoft.com/office/drawing/2014/main" xmlns="" id="{00000000-0008-0000-0000-0000D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27" name="AutoShape 306">
          <a:extLst>
            <a:ext uri="{FF2B5EF4-FFF2-40B4-BE49-F238E27FC236}">
              <a16:creationId xmlns:a16="http://schemas.microsoft.com/office/drawing/2014/main" xmlns="" id="{00000000-0008-0000-0000-0000D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28" name="AutoShape 305">
          <a:extLst>
            <a:ext uri="{FF2B5EF4-FFF2-40B4-BE49-F238E27FC236}">
              <a16:creationId xmlns:a16="http://schemas.microsoft.com/office/drawing/2014/main" xmlns="" id="{00000000-0008-0000-0000-0000E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29" name="AutoShape 304">
          <a:extLst>
            <a:ext uri="{FF2B5EF4-FFF2-40B4-BE49-F238E27FC236}">
              <a16:creationId xmlns:a16="http://schemas.microsoft.com/office/drawing/2014/main" xmlns="" id="{00000000-0008-0000-0000-0000E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30" name="AutoShape 303">
          <a:extLst>
            <a:ext uri="{FF2B5EF4-FFF2-40B4-BE49-F238E27FC236}">
              <a16:creationId xmlns:a16="http://schemas.microsoft.com/office/drawing/2014/main" xmlns="" id="{00000000-0008-0000-0000-0000E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31" name="AutoShape 302">
          <a:extLst>
            <a:ext uri="{FF2B5EF4-FFF2-40B4-BE49-F238E27FC236}">
              <a16:creationId xmlns:a16="http://schemas.microsoft.com/office/drawing/2014/main" xmlns="" id="{00000000-0008-0000-0000-0000E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32" name="AutoShape 301">
          <a:extLst>
            <a:ext uri="{FF2B5EF4-FFF2-40B4-BE49-F238E27FC236}">
              <a16:creationId xmlns:a16="http://schemas.microsoft.com/office/drawing/2014/main" xmlns="" id="{00000000-0008-0000-0000-0000E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33" name="AutoShape 300">
          <a:extLst>
            <a:ext uri="{FF2B5EF4-FFF2-40B4-BE49-F238E27FC236}">
              <a16:creationId xmlns:a16="http://schemas.microsoft.com/office/drawing/2014/main" xmlns="" id="{00000000-0008-0000-0000-0000E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34" name="AutoShape 299">
          <a:extLst>
            <a:ext uri="{FF2B5EF4-FFF2-40B4-BE49-F238E27FC236}">
              <a16:creationId xmlns:a16="http://schemas.microsoft.com/office/drawing/2014/main" xmlns="" id="{00000000-0008-0000-0000-0000E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35" name="AutoShape 298">
          <a:extLst>
            <a:ext uri="{FF2B5EF4-FFF2-40B4-BE49-F238E27FC236}">
              <a16:creationId xmlns:a16="http://schemas.microsoft.com/office/drawing/2014/main" xmlns="" id="{00000000-0008-0000-0000-0000E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36" name="AutoShape 297">
          <a:extLst>
            <a:ext uri="{FF2B5EF4-FFF2-40B4-BE49-F238E27FC236}">
              <a16:creationId xmlns:a16="http://schemas.microsoft.com/office/drawing/2014/main" xmlns="" id="{00000000-0008-0000-0000-0000E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37" name="AutoShape 296">
          <a:extLst>
            <a:ext uri="{FF2B5EF4-FFF2-40B4-BE49-F238E27FC236}">
              <a16:creationId xmlns:a16="http://schemas.microsoft.com/office/drawing/2014/main" xmlns="" id="{00000000-0008-0000-0000-0000E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38" name="AutoShape 295">
          <a:extLst>
            <a:ext uri="{FF2B5EF4-FFF2-40B4-BE49-F238E27FC236}">
              <a16:creationId xmlns:a16="http://schemas.microsoft.com/office/drawing/2014/main" xmlns="" id="{00000000-0008-0000-0000-0000E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39" name="AutoShape 294">
          <a:extLst>
            <a:ext uri="{FF2B5EF4-FFF2-40B4-BE49-F238E27FC236}">
              <a16:creationId xmlns:a16="http://schemas.microsoft.com/office/drawing/2014/main" xmlns="" id="{00000000-0008-0000-0000-0000E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40" name="AutoShape 293">
          <a:extLst>
            <a:ext uri="{FF2B5EF4-FFF2-40B4-BE49-F238E27FC236}">
              <a16:creationId xmlns:a16="http://schemas.microsoft.com/office/drawing/2014/main" xmlns="" id="{00000000-0008-0000-0000-0000E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41" name="AutoShape 292">
          <a:extLst>
            <a:ext uri="{FF2B5EF4-FFF2-40B4-BE49-F238E27FC236}">
              <a16:creationId xmlns:a16="http://schemas.microsoft.com/office/drawing/2014/main" xmlns="" id="{00000000-0008-0000-0000-0000E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42" name="AutoShape 291">
          <a:extLst>
            <a:ext uri="{FF2B5EF4-FFF2-40B4-BE49-F238E27FC236}">
              <a16:creationId xmlns:a16="http://schemas.microsoft.com/office/drawing/2014/main" xmlns="" id="{00000000-0008-0000-0000-0000E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43" name="AutoShape 290">
          <a:extLst>
            <a:ext uri="{FF2B5EF4-FFF2-40B4-BE49-F238E27FC236}">
              <a16:creationId xmlns:a16="http://schemas.microsoft.com/office/drawing/2014/main" xmlns="" id="{00000000-0008-0000-0000-0000E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44" name="AutoShape 289">
          <a:extLst>
            <a:ext uri="{FF2B5EF4-FFF2-40B4-BE49-F238E27FC236}">
              <a16:creationId xmlns:a16="http://schemas.microsoft.com/office/drawing/2014/main" xmlns="" id="{00000000-0008-0000-0000-0000F0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45" name="AutoShape 288">
          <a:extLst>
            <a:ext uri="{FF2B5EF4-FFF2-40B4-BE49-F238E27FC236}">
              <a16:creationId xmlns:a16="http://schemas.microsoft.com/office/drawing/2014/main" xmlns="" id="{00000000-0008-0000-0000-0000F1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46" name="AutoShape 287">
          <a:extLst>
            <a:ext uri="{FF2B5EF4-FFF2-40B4-BE49-F238E27FC236}">
              <a16:creationId xmlns:a16="http://schemas.microsoft.com/office/drawing/2014/main" xmlns="" id="{00000000-0008-0000-0000-0000F2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47" name="AutoShape 286">
          <a:extLst>
            <a:ext uri="{FF2B5EF4-FFF2-40B4-BE49-F238E27FC236}">
              <a16:creationId xmlns:a16="http://schemas.microsoft.com/office/drawing/2014/main" xmlns="" id="{00000000-0008-0000-0000-0000F3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48" name="AutoShape 285">
          <a:extLst>
            <a:ext uri="{FF2B5EF4-FFF2-40B4-BE49-F238E27FC236}">
              <a16:creationId xmlns:a16="http://schemas.microsoft.com/office/drawing/2014/main" xmlns="" id="{00000000-0008-0000-0000-0000F4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49" name="AutoShape 284">
          <a:extLst>
            <a:ext uri="{FF2B5EF4-FFF2-40B4-BE49-F238E27FC236}">
              <a16:creationId xmlns:a16="http://schemas.microsoft.com/office/drawing/2014/main" xmlns="" id="{00000000-0008-0000-0000-0000F5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50" name="AutoShape 283">
          <a:extLst>
            <a:ext uri="{FF2B5EF4-FFF2-40B4-BE49-F238E27FC236}">
              <a16:creationId xmlns:a16="http://schemas.microsoft.com/office/drawing/2014/main" xmlns="" id="{00000000-0008-0000-0000-0000F6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51" name="AutoShape 282">
          <a:extLst>
            <a:ext uri="{FF2B5EF4-FFF2-40B4-BE49-F238E27FC236}">
              <a16:creationId xmlns:a16="http://schemas.microsoft.com/office/drawing/2014/main" xmlns="" id="{00000000-0008-0000-0000-0000F7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52" name="AutoShape 281">
          <a:extLst>
            <a:ext uri="{FF2B5EF4-FFF2-40B4-BE49-F238E27FC236}">
              <a16:creationId xmlns:a16="http://schemas.microsoft.com/office/drawing/2014/main" xmlns="" id="{00000000-0008-0000-0000-0000F8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53" name="AutoShape 280">
          <a:extLst>
            <a:ext uri="{FF2B5EF4-FFF2-40B4-BE49-F238E27FC236}">
              <a16:creationId xmlns:a16="http://schemas.microsoft.com/office/drawing/2014/main" xmlns="" id="{00000000-0008-0000-0000-0000F9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54" name="AutoShape 279">
          <a:extLst>
            <a:ext uri="{FF2B5EF4-FFF2-40B4-BE49-F238E27FC236}">
              <a16:creationId xmlns:a16="http://schemas.microsoft.com/office/drawing/2014/main" xmlns="" id="{00000000-0008-0000-0000-0000FA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55" name="AutoShape 278">
          <a:extLst>
            <a:ext uri="{FF2B5EF4-FFF2-40B4-BE49-F238E27FC236}">
              <a16:creationId xmlns:a16="http://schemas.microsoft.com/office/drawing/2014/main" xmlns="" id="{00000000-0008-0000-0000-0000FB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56" name="AutoShape 277">
          <a:extLst>
            <a:ext uri="{FF2B5EF4-FFF2-40B4-BE49-F238E27FC236}">
              <a16:creationId xmlns:a16="http://schemas.microsoft.com/office/drawing/2014/main" xmlns="" id="{00000000-0008-0000-0000-0000FC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57" name="AutoShape 276">
          <a:extLst>
            <a:ext uri="{FF2B5EF4-FFF2-40B4-BE49-F238E27FC236}">
              <a16:creationId xmlns:a16="http://schemas.microsoft.com/office/drawing/2014/main" xmlns="" id="{00000000-0008-0000-0000-0000FD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58" name="AutoShape 275">
          <a:extLst>
            <a:ext uri="{FF2B5EF4-FFF2-40B4-BE49-F238E27FC236}">
              <a16:creationId xmlns:a16="http://schemas.microsoft.com/office/drawing/2014/main" xmlns="" id="{00000000-0008-0000-0000-0000FE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59" name="AutoShape 274">
          <a:extLst>
            <a:ext uri="{FF2B5EF4-FFF2-40B4-BE49-F238E27FC236}">
              <a16:creationId xmlns:a16="http://schemas.microsoft.com/office/drawing/2014/main" xmlns="" id="{00000000-0008-0000-0000-0000FF0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60" name="AutoShape 273">
          <a:extLst>
            <a:ext uri="{FF2B5EF4-FFF2-40B4-BE49-F238E27FC236}">
              <a16:creationId xmlns:a16="http://schemas.microsoft.com/office/drawing/2014/main" xmlns="" id="{00000000-0008-0000-0000-00000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61" name="AutoShape 272">
          <a:extLst>
            <a:ext uri="{FF2B5EF4-FFF2-40B4-BE49-F238E27FC236}">
              <a16:creationId xmlns:a16="http://schemas.microsoft.com/office/drawing/2014/main" xmlns="" id="{00000000-0008-0000-0000-00000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62" name="AutoShape 271">
          <a:extLst>
            <a:ext uri="{FF2B5EF4-FFF2-40B4-BE49-F238E27FC236}">
              <a16:creationId xmlns:a16="http://schemas.microsoft.com/office/drawing/2014/main" xmlns="" id="{00000000-0008-0000-0000-00000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63" name="AutoShape 270">
          <a:extLst>
            <a:ext uri="{FF2B5EF4-FFF2-40B4-BE49-F238E27FC236}">
              <a16:creationId xmlns:a16="http://schemas.microsoft.com/office/drawing/2014/main" xmlns="" id="{00000000-0008-0000-0000-00000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64" name="AutoShape 269">
          <a:extLst>
            <a:ext uri="{FF2B5EF4-FFF2-40B4-BE49-F238E27FC236}">
              <a16:creationId xmlns:a16="http://schemas.microsoft.com/office/drawing/2014/main" xmlns="" id="{00000000-0008-0000-0000-00000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65" name="AutoShape 268">
          <a:extLst>
            <a:ext uri="{FF2B5EF4-FFF2-40B4-BE49-F238E27FC236}">
              <a16:creationId xmlns:a16="http://schemas.microsoft.com/office/drawing/2014/main" xmlns="" id="{00000000-0008-0000-0000-00000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66" name="AutoShape 267">
          <a:extLst>
            <a:ext uri="{FF2B5EF4-FFF2-40B4-BE49-F238E27FC236}">
              <a16:creationId xmlns:a16="http://schemas.microsoft.com/office/drawing/2014/main" xmlns="" id="{00000000-0008-0000-0000-00000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67" name="AutoShape 266">
          <a:extLst>
            <a:ext uri="{FF2B5EF4-FFF2-40B4-BE49-F238E27FC236}">
              <a16:creationId xmlns:a16="http://schemas.microsoft.com/office/drawing/2014/main" xmlns="" id="{00000000-0008-0000-0000-00000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68" name="AutoShape 265">
          <a:extLst>
            <a:ext uri="{FF2B5EF4-FFF2-40B4-BE49-F238E27FC236}">
              <a16:creationId xmlns:a16="http://schemas.microsoft.com/office/drawing/2014/main" xmlns="" id="{00000000-0008-0000-0000-00000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69" name="AutoShape 264">
          <a:extLst>
            <a:ext uri="{FF2B5EF4-FFF2-40B4-BE49-F238E27FC236}">
              <a16:creationId xmlns:a16="http://schemas.microsoft.com/office/drawing/2014/main" xmlns="" id="{00000000-0008-0000-0000-00000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70" name="AutoShape 263">
          <a:extLst>
            <a:ext uri="{FF2B5EF4-FFF2-40B4-BE49-F238E27FC236}">
              <a16:creationId xmlns:a16="http://schemas.microsoft.com/office/drawing/2014/main" xmlns="" id="{00000000-0008-0000-0000-00000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71" name="AutoShape 262">
          <a:extLst>
            <a:ext uri="{FF2B5EF4-FFF2-40B4-BE49-F238E27FC236}">
              <a16:creationId xmlns:a16="http://schemas.microsoft.com/office/drawing/2014/main" xmlns="" id="{00000000-0008-0000-0000-00000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72" name="AutoShape 261">
          <a:extLst>
            <a:ext uri="{FF2B5EF4-FFF2-40B4-BE49-F238E27FC236}">
              <a16:creationId xmlns:a16="http://schemas.microsoft.com/office/drawing/2014/main" xmlns="" id="{00000000-0008-0000-0000-00000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73" name="AutoShape 260">
          <a:extLst>
            <a:ext uri="{FF2B5EF4-FFF2-40B4-BE49-F238E27FC236}">
              <a16:creationId xmlns:a16="http://schemas.microsoft.com/office/drawing/2014/main" xmlns="" id="{00000000-0008-0000-0000-00000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74" name="AutoShape 259">
          <a:extLst>
            <a:ext uri="{FF2B5EF4-FFF2-40B4-BE49-F238E27FC236}">
              <a16:creationId xmlns:a16="http://schemas.microsoft.com/office/drawing/2014/main" xmlns="" id="{00000000-0008-0000-0000-00000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75" name="AutoShape 258">
          <a:extLst>
            <a:ext uri="{FF2B5EF4-FFF2-40B4-BE49-F238E27FC236}">
              <a16:creationId xmlns:a16="http://schemas.microsoft.com/office/drawing/2014/main" xmlns="" id="{00000000-0008-0000-0000-00000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76" name="AutoShape 257">
          <a:extLst>
            <a:ext uri="{FF2B5EF4-FFF2-40B4-BE49-F238E27FC236}">
              <a16:creationId xmlns:a16="http://schemas.microsoft.com/office/drawing/2014/main" xmlns="" id="{00000000-0008-0000-0000-00001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77" name="AutoShape 256">
          <a:extLst>
            <a:ext uri="{FF2B5EF4-FFF2-40B4-BE49-F238E27FC236}">
              <a16:creationId xmlns:a16="http://schemas.microsoft.com/office/drawing/2014/main" xmlns="" id="{00000000-0008-0000-0000-00001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78" name="AutoShape 255">
          <a:extLst>
            <a:ext uri="{FF2B5EF4-FFF2-40B4-BE49-F238E27FC236}">
              <a16:creationId xmlns:a16="http://schemas.microsoft.com/office/drawing/2014/main" xmlns="" id="{00000000-0008-0000-0000-00001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79" name="AutoShape 254">
          <a:extLst>
            <a:ext uri="{FF2B5EF4-FFF2-40B4-BE49-F238E27FC236}">
              <a16:creationId xmlns:a16="http://schemas.microsoft.com/office/drawing/2014/main" xmlns="" id="{00000000-0008-0000-0000-00001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80" name="AutoShape 253">
          <a:extLst>
            <a:ext uri="{FF2B5EF4-FFF2-40B4-BE49-F238E27FC236}">
              <a16:creationId xmlns:a16="http://schemas.microsoft.com/office/drawing/2014/main" xmlns="" id="{00000000-0008-0000-0000-00001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81" name="AutoShape 252">
          <a:extLst>
            <a:ext uri="{FF2B5EF4-FFF2-40B4-BE49-F238E27FC236}">
              <a16:creationId xmlns:a16="http://schemas.microsoft.com/office/drawing/2014/main" xmlns="" id="{00000000-0008-0000-0000-00001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82" name="AutoShape 251">
          <a:extLst>
            <a:ext uri="{FF2B5EF4-FFF2-40B4-BE49-F238E27FC236}">
              <a16:creationId xmlns:a16="http://schemas.microsoft.com/office/drawing/2014/main" xmlns="" id="{00000000-0008-0000-0000-00001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83" name="AutoShape 250">
          <a:extLst>
            <a:ext uri="{FF2B5EF4-FFF2-40B4-BE49-F238E27FC236}">
              <a16:creationId xmlns:a16="http://schemas.microsoft.com/office/drawing/2014/main" xmlns="" id="{00000000-0008-0000-0000-00001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84" name="AutoShape 249">
          <a:extLst>
            <a:ext uri="{FF2B5EF4-FFF2-40B4-BE49-F238E27FC236}">
              <a16:creationId xmlns:a16="http://schemas.microsoft.com/office/drawing/2014/main" xmlns="" id="{00000000-0008-0000-0000-00001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85" name="AutoShape 248">
          <a:extLst>
            <a:ext uri="{FF2B5EF4-FFF2-40B4-BE49-F238E27FC236}">
              <a16:creationId xmlns:a16="http://schemas.microsoft.com/office/drawing/2014/main" xmlns="" id="{00000000-0008-0000-0000-00001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86" name="AutoShape 247">
          <a:extLst>
            <a:ext uri="{FF2B5EF4-FFF2-40B4-BE49-F238E27FC236}">
              <a16:creationId xmlns:a16="http://schemas.microsoft.com/office/drawing/2014/main" xmlns="" id="{00000000-0008-0000-0000-00001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87" name="AutoShape 246">
          <a:extLst>
            <a:ext uri="{FF2B5EF4-FFF2-40B4-BE49-F238E27FC236}">
              <a16:creationId xmlns:a16="http://schemas.microsoft.com/office/drawing/2014/main" xmlns="" id="{00000000-0008-0000-0000-00001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88" name="AutoShape 245">
          <a:extLst>
            <a:ext uri="{FF2B5EF4-FFF2-40B4-BE49-F238E27FC236}">
              <a16:creationId xmlns:a16="http://schemas.microsoft.com/office/drawing/2014/main" xmlns="" id="{00000000-0008-0000-0000-00001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89" name="AutoShape 244">
          <a:extLst>
            <a:ext uri="{FF2B5EF4-FFF2-40B4-BE49-F238E27FC236}">
              <a16:creationId xmlns:a16="http://schemas.microsoft.com/office/drawing/2014/main" xmlns="" id="{00000000-0008-0000-0000-00001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90" name="AutoShape 243">
          <a:extLst>
            <a:ext uri="{FF2B5EF4-FFF2-40B4-BE49-F238E27FC236}">
              <a16:creationId xmlns:a16="http://schemas.microsoft.com/office/drawing/2014/main" xmlns="" id="{00000000-0008-0000-0000-00001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91" name="AutoShape 242">
          <a:extLst>
            <a:ext uri="{FF2B5EF4-FFF2-40B4-BE49-F238E27FC236}">
              <a16:creationId xmlns:a16="http://schemas.microsoft.com/office/drawing/2014/main" xmlns="" id="{00000000-0008-0000-0000-00001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92" name="AutoShape 241">
          <a:extLst>
            <a:ext uri="{FF2B5EF4-FFF2-40B4-BE49-F238E27FC236}">
              <a16:creationId xmlns:a16="http://schemas.microsoft.com/office/drawing/2014/main" xmlns="" id="{00000000-0008-0000-0000-00002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93" name="AutoShape 240">
          <a:extLst>
            <a:ext uri="{FF2B5EF4-FFF2-40B4-BE49-F238E27FC236}">
              <a16:creationId xmlns:a16="http://schemas.microsoft.com/office/drawing/2014/main" xmlns="" id="{00000000-0008-0000-0000-00002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94" name="AutoShape 239">
          <a:extLst>
            <a:ext uri="{FF2B5EF4-FFF2-40B4-BE49-F238E27FC236}">
              <a16:creationId xmlns:a16="http://schemas.microsoft.com/office/drawing/2014/main" xmlns="" id="{00000000-0008-0000-0000-00002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95" name="AutoShape 238">
          <a:extLst>
            <a:ext uri="{FF2B5EF4-FFF2-40B4-BE49-F238E27FC236}">
              <a16:creationId xmlns:a16="http://schemas.microsoft.com/office/drawing/2014/main" xmlns="" id="{00000000-0008-0000-0000-00002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96" name="AutoShape 237">
          <a:extLst>
            <a:ext uri="{FF2B5EF4-FFF2-40B4-BE49-F238E27FC236}">
              <a16:creationId xmlns:a16="http://schemas.microsoft.com/office/drawing/2014/main" xmlns="" id="{00000000-0008-0000-0000-00002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97" name="AutoShape 236">
          <a:extLst>
            <a:ext uri="{FF2B5EF4-FFF2-40B4-BE49-F238E27FC236}">
              <a16:creationId xmlns:a16="http://schemas.microsoft.com/office/drawing/2014/main" xmlns="" id="{00000000-0008-0000-0000-00002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98" name="AutoShape 235">
          <a:extLst>
            <a:ext uri="{FF2B5EF4-FFF2-40B4-BE49-F238E27FC236}">
              <a16:creationId xmlns:a16="http://schemas.microsoft.com/office/drawing/2014/main" xmlns="" id="{00000000-0008-0000-0000-00002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599" name="AutoShape 234">
          <a:extLst>
            <a:ext uri="{FF2B5EF4-FFF2-40B4-BE49-F238E27FC236}">
              <a16:creationId xmlns:a16="http://schemas.microsoft.com/office/drawing/2014/main" xmlns="" id="{00000000-0008-0000-0000-00002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00" name="AutoShape 233">
          <a:extLst>
            <a:ext uri="{FF2B5EF4-FFF2-40B4-BE49-F238E27FC236}">
              <a16:creationId xmlns:a16="http://schemas.microsoft.com/office/drawing/2014/main" xmlns="" id="{00000000-0008-0000-0000-00002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01" name="AutoShape 232">
          <a:extLst>
            <a:ext uri="{FF2B5EF4-FFF2-40B4-BE49-F238E27FC236}">
              <a16:creationId xmlns:a16="http://schemas.microsoft.com/office/drawing/2014/main" xmlns="" id="{00000000-0008-0000-0000-00002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02" name="AutoShape 231">
          <a:extLst>
            <a:ext uri="{FF2B5EF4-FFF2-40B4-BE49-F238E27FC236}">
              <a16:creationId xmlns:a16="http://schemas.microsoft.com/office/drawing/2014/main" xmlns="" id="{00000000-0008-0000-0000-00002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03" name="AutoShape 230">
          <a:extLst>
            <a:ext uri="{FF2B5EF4-FFF2-40B4-BE49-F238E27FC236}">
              <a16:creationId xmlns:a16="http://schemas.microsoft.com/office/drawing/2014/main" xmlns="" id="{00000000-0008-0000-0000-00002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" name="AutoShape 344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" name="AutoShape 34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" name="AutoShape 34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" name="AutoShape 34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" name="AutoShape 340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" name="AutoShape 339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" name="AutoShape 338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" name="AutoShape 337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" name="AutoShape 336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" name="AutoShape 33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2" name="AutoShape 334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3" name="AutoShape 333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4" name="AutoShape 332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5" name="AutoShape 33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6" name="AutoShape 33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7" name="AutoShape 329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8" name="AutoShape 328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9" name="AutoShape 327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50" name="AutoShape 326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51" name="AutoShape 32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52" name="AutoShape 324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53" name="AutoShape 323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54" name="AutoShape 322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55" name="AutoShape 32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56" name="AutoShape 32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57" name="AutoShape 319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58" name="AutoShape 318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59" name="AutoShape 317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60" name="AutoShape 316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61" name="AutoShape 31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62" name="AutoShape 314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63" name="AutoShape 313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04" name="AutoShape 312">
          <a:extLst>
            <a:ext uri="{FF2B5EF4-FFF2-40B4-BE49-F238E27FC236}">
              <a16:creationId xmlns:a16="http://schemas.microsoft.com/office/drawing/2014/main" xmlns="" id="{00000000-0008-0000-0000-00002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05" name="AutoShape 311">
          <a:extLst>
            <a:ext uri="{FF2B5EF4-FFF2-40B4-BE49-F238E27FC236}">
              <a16:creationId xmlns:a16="http://schemas.microsoft.com/office/drawing/2014/main" xmlns="" id="{00000000-0008-0000-0000-00002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06" name="AutoShape 310">
          <a:extLst>
            <a:ext uri="{FF2B5EF4-FFF2-40B4-BE49-F238E27FC236}">
              <a16:creationId xmlns:a16="http://schemas.microsoft.com/office/drawing/2014/main" xmlns="" id="{00000000-0008-0000-0000-00002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07" name="AutoShape 309">
          <a:extLst>
            <a:ext uri="{FF2B5EF4-FFF2-40B4-BE49-F238E27FC236}">
              <a16:creationId xmlns:a16="http://schemas.microsoft.com/office/drawing/2014/main" xmlns="" id="{00000000-0008-0000-0000-00002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08" name="AutoShape 308">
          <a:extLst>
            <a:ext uri="{FF2B5EF4-FFF2-40B4-BE49-F238E27FC236}">
              <a16:creationId xmlns:a16="http://schemas.microsoft.com/office/drawing/2014/main" xmlns="" id="{00000000-0008-0000-0000-00003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09" name="AutoShape 307">
          <a:extLst>
            <a:ext uri="{FF2B5EF4-FFF2-40B4-BE49-F238E27FC236}">
              <a16:creationId xmlns:a16="http://schemas.microsoft.com/office/drawing/2014/main" xmlns="" id="{00000000-0008-0000-0000-00003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10" name="AutoShape 306">
          <a:extLst>
            <a:ext uri="{FF2B5EF4-FFF2-40B4-BE49-F238E27FC236}">
              <a16:creationId xmlns:a16="http://schemas.microsoft.com/office/drawing/2014/main" xmlns="" id="{00000000-0008-0000-0000-00003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11" name="AutoShape 305">
          <a:extLst>
            <a:ext uri="{FF2B5EF4-FFF2-40B4-BE49-F238E27FC236}">
              <a16:creationId xmlns:a16="http://schemas.microsoft.com/office/drawing/2014/main" xmlns="" id="{00000000-0008-0000-0000-00003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12" name="AutoShape 304">
          <a:extLst>
            <a:ext uri="{FF2B5EF4-FFF2-40B4-BE49-F238E27FC236}">
              <a16:creationId xmlns:a16="http://schemas.microsoft.com/office/drawing/2014/main" xmlns="" id="{00000000-0008-0000-0000-00003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13" name="AutoShape 303">
          <a:extLst>
            <a:ext uri="{FF2B5EF4-FFF2-40B4-BE49-F238E27FC236}">
              <a16:creationId xmlns:a16="http://schemas.microsoft.com/office/drawing/2014/main" xmlns="" id="{00000000-0008-0000-0000-00003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14" name="AutoShape 302">
          <a:extLst>
            <a:ext uri="{FF2B5EF4-FFF2-40B4-BE49-F238E27FC236}">
              <a16:creationId xmlns:a16="http://schemas.microsoft.com/office/drawing/2014/main" xmlns="" id="{00000000-0008-0000-0000-00003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15" name="AutoShape 301">
          <a:extLst>
            <a:ext uri="{FF2B5EF4-FFF2-40B4-BE49-F238E27FC236}">
              <a16:creationId xmlns:a16="http://schemas.microsoft.com/office/drawing/2014/main" xmlns="" id="{00000000-0008-0000-0000-00003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16" name="AutoShape 300">
          <a:extLst>
            <a:ext uri="{FF2B5EF4-FFF2-40B4-BE49-F238E27FC236}">
              <a16:creationId xmlns:a16="http://schemas.microsoft.com/office/drawing/2014/main" xmlns="" id="{00000000-0008-0000-0000-00003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17" name="AutoShape 299">
          <a:extLst>
            <a:ext uri="{FF2B5EF4-FFF2-40B4-BE49-F238E27FC236}">
              <a16:creationId xmlns:a16="http://schemas.microsoft.com/office/drawing/2014/main" xmlns="" id="{00000000-0008-0000-0000-00003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18" name="AutoShape 298">
          <a:extLst>
            <a:ext uri="{FF2B5EF4-FFF2-40B4-BE49-F238E27FC236}">
              <a16:creationId xmlns:a16="http://schemas.microsoft.com/office/drawing/2014/main" xmlns="" id="{00000000-0008-0000-0000-00003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19" name="AutoShape 297">
          <a:extLst>
            <a:ext uri="{FF2B5EF4-FFF2-40B4-BE49-F238E27FC236}">
              <a16:creationId xmlns:a16="http://schemas.microsoft.com/office/drawing/2014/main" xmlns="" id="{00000000-0008-0000-0000-00003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20" name="AutoShape 296">
          <a:extLst>
            <a:ext uri="{FF2B5EF4-FFF2-40B4-BE49-F238E27FC236}">
              <a16:creationId xmlns:a16="http://schemas.microsoft.com/office/drawing/2014/main" xmlns="" id="{00000000-0008-0000-0000-00003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21" name="AutoShape 295">
          <a:extLst>
            <a:ext uri="{FF2B5EF4-FFF2-40B4-BE49-F238E27FC236}">
              <a16:creationId xmlns:a16="http://schemas.microsoft.com/office/drawing/2014/main" xmlns="" id="{00000000-0008-0000-0000-00003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22" name="AutoShape 294">
          <a:extLst>
            <a:ext uri="{FF2B5EF4-FFF2-40B4-BE49-F238E27FC236}">
              <a16:creationId xmlns:a16="http://schemas.microsoft.com/office/drawing/2014/main" xmlns="" id="{00000000-0008-0000-0000-00003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23" name="AutoShape 293">
          <a:extLst>
            <a:ext uri="{FF2B5EF4-FFF2-40B4-BE49-F238E27FC236}">
              <a16:creationId xmlns:a16="http://schemas.microsoft.com/office/drawing/2014/main" xmlns="" id="{00000000-0008-0000-0000-00003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24" name="AutoShape 292">
          <a:extLst>
            <a:ext uri="{FF2B5EF4-FFF2-40B4-BE49-F238E27FC236}">
              <a16:creationId xmlns:a16="http://schemas.microsoft.com/office/drawing/2014/main" xmlns="" id="{00000000-0008-0000-0000-00004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25" name="AutoShape 291">
          <a:extLst>
            <a:ext uri="{FF2B5EF4-FFF2-40B4-BE49-F238E27FC236}">
              <a16:creationId xmlns:a16="http://schemas.microsoft.com/office/drawing/2014/main" xmlns="" id="{00000000-0008-0000-0000-00004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26" name="AutoShape 290">
          <a:extLst>
            <a:ext uri="{FF2B5EF4-FFF2-40B4-BE49-F238E27FC236}">
              <a16:creationId xmlns:a16="http://schemas.microsoft.com/office/drawing/2014/main" xmlns="" id="{00000000-0008-0000-0000-00004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27" name="AutoShape 289">
          <a:extLst>
            <a:ext uri="{FF2B5EF4-FFF2-40B4-BE49-F238E27FC236}">
              <a16:creationId xmlns:a16="http://schemas.microsoft.com/office/drawing/2014/main" xmlns="" id="{00000000-0008-0000-0000-00004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28" name="AutoShape 288">
          <a:extLst>
            <a:ext uri="{FF2B5EF4-FFF2-40B4-BE49-F238E27FC236}">
              <a16:creationId xmlns:a16="http://schemas.microsoft.com/office/drawing/2014/main" xmlns="" id="{00000000-0008-0000-0000-00004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29" name="AutoShape 287">
          <a:extLst>
            <a:ext uri="{FF2B5EF4-FFF2-40B4-BE49-F238E27FC236}">
              <a16:creationId xmlns:a16="http://schemas.microsoft.com/office/drawing/2014/main" xmlns="" id="{00000000-0008-0000-0000-00004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30" name="AutoShape 286">
          <a:extLst>
            <a:ext uri="{FF2B5EF4-FFF2-40B4-BE49-F238E27FC236}">
              <a16:creationId xmlns:a16="http://schemas.microsoft.com/office/drawing/2014/main" xmlns="" id="{00000000-0008-0000-0000-00004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31" name="AutoShape 285">
          <a:extLst>
            <a:ext uri="{FF2B5EF4-FFF2-40B4-BE49-F238E27FC236}">
              <a16:creationId xmlns:a16="http://schemas.microsoft.com/office/drawing/2014/main" xmlns="" id="{00000000-0008-0000-0000-00004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32" name="AutoShape 284">
          <a:extLst>
            <a:ext uri="{FF2B5EF4-FFF2-40B4-BE49-F238E27FC236}">
              <a16:creationId xmlns:a16="http://schemas.microsoft.com/office/drawing/2014/main" xmlns="" id="{00000000-0008-0000-0000-00004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33" name="AutoShape 283">
          <a:extLst>
            <a:ext uri="{FF2B5EF4-FFF2-40B4-BE49-F238E27FC236}">
              <a16:creationId xmlns:a16="http://schemas.microsoft.com/office/drawing/2014/main" xmlns="" id="{00000000-0008-0000-0000-00004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34" name="AutoShape 282">
          <a:extLst>
            <a:ext uri="{FF2B5EF4-FFF2-40B4-BE49-F238E27FC236}">
              <a16:creationId xmlns:a16="http://schemas.microsoft.com/office/drawing/2014/main" xmlns="" id="{00000000-0008-0000-0000-00004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35" name="AutoShape 281">
          <a:extLst>
            <a:ext uri="{FF2B5EF4-FFF2-40B4-BE49-F238E27FC236}">
              <a16:creationId xmlns:a16="http://schemas.microsoft.com/office/drawing/2014/main" xmlns="" id="{00000000-0008-0000-0000-00004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36" name="AutoShape 280">
          <a:extLst>
            <a:ext uri="{FF2B5EF4-FFF2-40B4-BE49-F238E27FC236}">
              <a16:creationId xmlns:a16="http://schemas.microsoft.com/office/drawing/2014/main" xmlns="" id="{00000000-0008-0000-0000-00004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37" name="AutoShape 279">
          <a:extLst>
            <a:ext uri="{FF2B5EF4-FFF2-40B4-BE49-F238E27FC236}">
              <a16:creationId xmlns:a16="http://schemas.microsoft.com/office/drawing/2014/main" xmlns="" id="{00000000-0008-0000-0000-00004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38" name="AutoShape 278">
          <a:extLst>
            <a:ext uri="{FF2B5EF4-FFF2-40B4-BE49-F238E27FC236}">
              <a16:creationId xmlns:a16="http://schemas.microsoft.com/office/drawing/2014/main" xmlns="" id="{00000000-0008-0000-0000-00004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39" name="AutoShape 277">
          <a:extLst>
            <a:ext uri="{FF2B5EF4-FFF2-40B4-BE49-F238E27FC236}">
              <a16:creationId xmlns:a16="http://schemas.microsoft.com/office/drawing/2014/main" xmlns="" id="{00000000-0008-0000-0000-00004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40" name="AutoShape 276">
          <a:extLst>
            <a:ext uri="{FF2B5EF4-FFF2-40B4-BE49-F238E27FC236}">
              <a16:creationId xmlns:a16="http://schemas.microsoft.com/office/drawing/2014/main" xmlns="" id="{00000000-0008-0000-0000-00005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41" name="AutoShape 275">
          <a:extLst>
            <a:ext uri="{FF2B5EF4-FFF2-40B4-BE49-F238E27FC236}">
              <a16:creationId xmlns:a16="http://schemas.microsoft.com/office/drawing/2014/main" xmlns="" id="{00000000-0008-0000-0000-00005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42" name="AutoShape 274">
          <a:extLst>
            <a:ext uri="{FF2B5EF4-FFF2-40B4-BE49-F238E27FC236}">
              <a16:creationId xmlns:a16="http://schemas.microsoft.com/office/drawing/2014/main" xmlns="" id="{00000000-0008-0000-0000-00005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43" name="AutoShape 273">
          <a:extLst>
            <a:ext uri="{FF2B5EF4-FFF2-40B4-BE49-F238E27FC236}">
              <a16:creationId xmlns:a16="http://schemas.microsoft.com/office/drawing/2014/main" xmlns="" id="{00000000-0008-0000-0000-00005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44" name="AutoShape 272">
          <a:extLst>
            <a:ext uri="{FF2B5EF4-FFF2-40B4-BE49-F238E27FC236}">
              <a16:creationId xmlns:a16="http://schemas.microsoft.com/office/drawing/2014/main" xmlns="" id="{00000000-0008-0000-0000-00005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45" name="AutoShape 271">
          <a:extLst>
            <a:ext uri="{FF2B5EF4-FFF2-40B4-BE49-F238E27FC236}">
              <a16:creationId xmlns:a16="http://schemas.microsoft.com/office/drawing/2014/main" xmlns="" id="{00000000-0008-0000-0000-00005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46" name="AutoShape 270">
          <a:extLst>
            <a:ext uri="{FF2B5EF4-FFF2-40B4-BE49-F238E27FC236}">
              <a16:creationId xmlns:a16="http://schemas.microsoft.com/office/drawing/2014/main" xmlns="" id="{00000000-0008-0000-0000-00005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47" name="AutoShape 269">
          <a:extLst>
            <a:ext uri="{FF2B5EF4-FFF2-40B4-BE49-F238E27FC236}">
              <a16:creationId xmlns:a16="http://schemas.microsoft.com/office/drawing/2014/main" xmlns="" id="{00000000-0008-0000-0000-00005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48" name="AutoShape 268">
          <a:extLst>
            <a:ext uri="{FF2B5EF4-FFF2-40B4-BE49-F238E27FC236}">
              <a16:creationId xmlns:a16="http://schemas.microsoft.com/office/drawing/2014/main" xmlns="" id="{00000000-0008-0000-0000-00005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49" name="AutoShape 267">
          <a:extLst>
            <a:ext uri="{FF2B5EF4-FFF2-40B4-BE49-F238E27FC236}">
              <a16:creationId xmlns:a16="http://schemas.microsoft.com/office/drawing/2014/main" xmlns="" id="{00000000-0008-0000-0000-00005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50" name="AutoShape 266">
          <a:extLst>
            <a:ext uri="{FF2B5EF4-FFF2-40B4-BE49-F238E27FC236}">
              <a16:creationId xmlns:a16="http://schemas.microsoft.com/office/drawing/2014/main" xmlns="" id="{00000000-0008-0000-0000-00005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51" name="AutoShape 265">
          <a:extLst>
            <a:ext uri="{FF2B5EF4-FFF2-40B4-BE49-F238E27FC236}">
              <a16:creationId xmlns:a16="http://schemas.microsoft.com/office/drawing/2014/main" xmlns="" id="{00000000-0008-0000-0000-00005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52" name="AutoShape 264">
          <a:extLst>
            <a:ext uri="{FF2B5EF4-FFF2-40B4-BE49-F238E27FC236}">
              <a16:creationId xmlns:a16="http://schemas.microsoft.com/office/drawing/2014/main" xmlns="" id="{00000000-0008-0000-0000-00005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53" name="AutoShape 263">
          <a:extLst>
            <a:ext uri="{FF2B5EF4-FFF2-40B4-BE49-F238E27FC236}">
              <a16:creationId xmlns:a16="http://schemas.microsoft.com/office/drawing/2014/main" xmlns="" id="{00000000-0008-0000-0000-00005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54" name="AutoShape 262">
          <a:extLst>
            <a:ext uri="{FF2B5EF4-FFF2-40B4-BE49-F238E27FC236}">
              <a16:creationId xmlns:a16="http://schemas.microsoft.com/office/drawing/2014/main" xmlns="" id="{00000000-0008-0000-0000-00005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55" name="AutoShape 261">
          <a:extLst>
            <a:ext uri="{FF2B5EF4-FFF2-40B4-BE49-F238E27FC236}">
              <a16:creationId xmlns:a16="http://schemas.microsoft.com/office/drawing/2014/main" xmlns="" id="{00000000-0008-0000-0000-00005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56" name="AutoShape 260">
          <a:extLst>
            <a:ext uri="{FF2B5EF4-FFF2-40B4-BE49-F238E27FC236}">
              <a16:creationId xmlns:a16="http://schemas.microsoft.com/office/drawing/2014/main" xmlns="" id="{00000000-0008-0000-0000-00006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57" name="AutoShape 259">
          <a:extLst>
            <a:ext uri="{FF2B5EF4-FFF2-40B4-BE49-F238E27FC236}">
              <a16:creationId xmlns:a16="http://schemas.microsoft.com/office/drawing/2014/main" xmlns="" id="{00000000-0008-0000-0000-00006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58" name="AutoShape 258">
          <a:extLst>
            <a:ext uri="{FF2B5EF4-FFF2-40B4-BE49-F238E27FC236}">
              <a16:creationId xmlns:a16="http://schemas.microsoft.com/office/drawing/2014/main" xmlns="" id="{00000000-0008-0000-0000-00006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59" name="AutoShape 257">
          <a:extLst>
            <a:ext uri="{FF2B5EF4-FFF2-40B4-BE49-F238E27FC236}">
              <a16:creationId xmlns:a16="http://schemas.microsoft.com/office/drawing/2014/main" xmlns="" id="{00000000-0008-0000-0000-00006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60" name="AutoShape 256">
          <a:extLst>
            <a:ext uri="{FF2B5EF4-FFF2-40B4-BE49-F238E27FC236}">
              <a16:creationId xmlns:a16="http://schemas.microsoft.com/office/drawing/2014/main" xmlns="" id="{00000000-0008-0000-0000-00006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61" name="AutoShape 255">
          <a:extLst>
            <a:ext uri="{FF2B5EF4-FFF2-40B4-BE49-F238E27FC236}">
              <a16:creationId xmlns:a16="http://schemas.microsoft.com/office/drawing/2014/main" xmlns="" id="{00000000-0008-0000-0000-00006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62" name="AutoShape 254">
          <a:extLst>
            <a:ext uri="{FF2B5EF4-FFF2-40B4-BE49-F238E27FC236}">
              <a16:creationId xmlns:a16="http://schemas.microsoft.com/office/drawing/2014/main" xmlns="" id="{00000000-0008-0000-0000-00006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63" name="AutoShape 253">
          <a:extLst>
            <a:ext uri="{FF2B5EF4-FFF2-40B4-BE49-F238E27FC236}">
              <a16:creationId xmlns:a16="http://schemas.microsoft.com/office/drawing/2014/main" xmlns="" id="{00000000-0008-0000-0000-00006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64" name="AutoShape 252">
          <a:extLst>
            <a:ext uri="{FF2B5EF4-FFF2-40B4-BE49-F238E27FC236}">
              <a16:creationId xmlns:a16="http://schemas.microsoft.com/office/drawing/2014/main" xmlns="" id="{00000000-0008-0000-0000-00006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65" name="AutoShape 251">
          <a:extLst>
            <a:ext uri="{FF2B5EF4-FFF2-40B4-BE49-F238E27FC236}">
              <a16:creationId xmlns:a16="http://schemas.microsoft.com/office/drawing/2014/main" xmlns="" id="{00000000-0008-0000-0000-00006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66" name="AutoShape 250">
          <a:extLst>
            <a:ext uri="{FF2B5EF4-FFF2-40B4-BE49-F238E27FC236}">
              <a16:creationId xmlns:a16="http://schemas.microsoft.com/office/drawing/2014/main" xmlns="" id="{00000000-0008-0000-0000-00006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67" name="AutoShape 249">
          <a:extLst>
            <a:ext uri="{FF2B5EF4-FFF2-40B4-BE49-F238E27FC236}">
              <a16:creationId xmlns:a16="http://schemas.microsoft.com/office/drawing/2014/main" xmlns="" id="{00000000-0008-0000-0000-00006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68" name="AutoShape 248">
          <a:extLst>
            <a:ext uri="{FF2B5EF4-FFF2-40B4-BE49-F238E27FC236}">
              <a16:creationId xmlns:a16="http://schemas.microsoft.com/office/drawing/2014/main" xmlns="" id="{00000000-0008-0000-0000-00006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69" name="AutoShape 247">
          <a:extLst>
            <a:ext uri="{FF2B5EF4-FFF2-40B4-BE49-F238E27FC236}">
              <a16:creationId xmlns:a16="http://schemas.microsoft.com/office/drawing/2014/main" xmlns="" id="{00000000-0008-0000-0000-00006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70" name="AutoShape 246">
          <a:extLst>
            <a:ext uri="{FF2B5EF4-FFF2-40B4-BE49-F238E27FC236}">
              <a16:creationId xmlns:a16="http://schemas.microsoft.com/office/drawing/2014/main" xmlns="" id="{00000000-0008-0000-0000-00006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71" name="AutoShape 245">
          <a:extLst>
            <a:ext uri="{FF2B5EF4-FFF2-40B4-BE49-F238E27FC236}">
              <a16:creationId xmlns:a16="http://schemas.microsoft.com/office/drawing/2014/main" xmlns="" id="{00000000-0008-0000-0000-00006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72" name="AutoShape 244">
          <a:extLst>
            <a:ext uri="{FF2B5EF4-FFF2-40B4-BE49-F238E27FC236}">
              <a16:creationId xmlns:a16="http://schemas.microsoft.com/office/drawing/2014/main" xmlns="" id="{00000000-0008-0000-0000-00007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73" name="AutoShape 243">
          <a:extLst>
            <a:ext uri="{FF2B5EF4-FFF2-40B4-BE49-F238E27FC236}">
              <a16:creationId xmlns:a16="http://schemas.microsoft.com/office/drawing/2014/main" xmlns="" id="{00000000-0008-0000-0000-00007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74" name="AutoShape 242">
          <a:extLst>
            <a:ext uri="{FF2B5EF4-FFF2-40B4-BE49-F238E27FC236}">
              <a16:creationId xmlns:a16="http://schemas.microsoft.com/office/drawing/2014/main" xmlns="" id="{00000000-0008-0000-0000-00007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75" name="AutoShape 241">
          <a:extLst>
            <a:ext uri="{FF2B5EF4-FFF2-40B4-BE49-F238E27FC236}">
              <a16:creationId xmlns:a16="http://schemas.microsoft.com/office/drawing/2014/main" xmlns="" id="{00000000-0008-0000-0000-00007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76" name="AutoShape 240">
          <a:extLst>
            <a:ext uri="{FF2B5EF4-FFF2-40B4-BE49-F238E27FC236}">
              <a16:creationId xmlns:a16="http://schemas.microsoft.com/office/drawing/2014/main" xmlns="" id="{00000000-0008-0000-0000-00007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77" name="AutoShape 239">
          <a:extLst>
            <a:ext uri="{FF2B5EF4-FFF2-40B4-BE49-F238E27FC236}">
              <a16:creationId xmlns:a16="http://schemas.microsoft.com/office/drawing/2014/main" xmlns="" id="{00000000-0008-0000-0000-00007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78" name="AutoShape 238">
          <a:extLst>
            <a:ext uri="{FF2B5EF4-FFF2-40B4-BE49-F238E27FC236}">
              <a16:creationId xmlns:a16="http://schemas.microsoft.com/office/drawing/2014/main" xmlns="" id="{00000000-0008-0000-0000-00007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79" name="AutoShape 237">
          <a:extLst>
            <a:ext uri="{FF2B5EF4-FFF2-40B4-BE49-F238E27FC236}">
              <a16:creationId xmlns:a16="http://schemas.microsoft.com/office/drawing/2014/main" xmlns="" id="{00000000-0008-0000-0000-00007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80" name="AutoShape 236">
          <a:extLst>
            <a:ext uri="{FF2B5EF4-FFF2-40B4-BE49-F238E27FC236}">
              <a16:creationId xmlns:a16="http://schemas.microsoft.com/office/drawing/2014/main" xmlns="" id="{00000000-0008-0000-0000-00007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81" name="AutoShape 235">
          <a:extLst>
            <a:ext uri="{FF2B5EF4-FFF2-40B4-BE49-F238E27FC236}">
              <a16:creationId xmlns:a16="http://schemas.microsoft.com/office/drawing/2014/main" xmlns="" id="{00000000-0008-0000-0000-00007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82" name="AutoShape 234">
          <a:extLst>
            <a:ext uri="{FF2B5EF4-FFF2-40B4-BE49-F238E27FC236}">
              <a16:creationId xmlns:a16="http://schemas.microsoft.com/office/drawing/2014/main" xmlns="" id="{00000000-0008-0000-0000-00007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83" name="AutoShape 233">
          <a:extLst>
            <a:ext uri="{FF2B5EF4-FFF2-40B4-BE49-F238E27FC236}">
              <a16:creationId xmlns:a16="http://schemas.microsoft.com/office/drawing/2014/main" xmlns="" id="{00000000-0008-0000-0000-00007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84" name="AutoShape 232">
          <a:extLst>
            <a:ext uri="{FF2B5EF4-FFF2-40B4-BE49-F238E27FC236}">
              <a16:creationId xmlns:a16="http://schemas.microsoft.com/office/drawing/2014/main" xmlns="" id="{00000000-0008-0000-0000-00007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85" name="AutoShape 231">
          <a:extLst>
            <a:ext uri="{FF2B5EF4-FFF2-40B4-BE49-F238E27FC236}">
              <a16:creationId xmlns:a16="http://schemas.microsoft.com/office/drawing/2014/main" xmlns="" id="{00000000-0008-0000-0000-00007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86" name="AutoShape 230">
          <a:extLst>
            <a:ext uri="{FF2B5EF4-FFF2-40B4-BE49-F238E27FC236}">
              <a16:creationId xmlns:a16="http://schemas.microsoft.com/office/drawing/2014/main" xmlns="" id="{00000000-0008-0000-0000-00007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87" name="AutoShape 344">
          <a:extLst>
            <a:ext uri="{FF2B5EF4-FFF2-40B4-BE49-F238E27FC236}">
              <a16:creationId xmlns:a16="http://schemas.microsoft.com/office/drawing/2014/main" xmlns="" id="{00000000-0008-0000-0000-00007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88" name="AutoShape 343">
          <a:extLst>
            <a:ext uri="{FF2B5EF4-FFF2-40B4-BE49-F238E27FC236}">
              <a16:creationId xmlns:a16="http://schemas.microsoft.com/office/drawing/2014/main" xmlns="" id="{00000000-0008-0000-0000-00008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89" name="AutoShape 342">
          <a:extLst>
            <a:ext uri="{FF2B5EF4-FFF2-40B4-BE49-F238E27FC236}">
              <a16:creationId xmlns:a16="http://schemas.microsoft.com/office/drawing/2014/main" xmlns="" id="{00000000-0008-0000-0000-00008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90" name="AutoShape 341">
          <a:extLst>
            <a:ext uri="{FF2B5EF4-FFF2-40B4-BE49-F238E27FC236}">
              <a16:creationId xmlns:a16="http://schemas.microsoft.com/office/drawing/2014/main" xmlns="" id="{00000000-0008-0000-0000-00008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91" name="AutoShape 340">
          <a:extLst>
            <a:ext uri="{FF2B5EF4-FFF2-40B4-BE49-F238E27FC236}">
              <a16:creationId xmlns:a16="http://schemas.microsoft.com/office/drawing/2014/main" xmlns="" id="{00000000-0008-0000-0000-00008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92" name="AutoShape 339">
          <a:extLst>
            <a:ext uri="{FF2B5EF4-FFF2-40B4-BE49-F238E27FC236}">
              <a16:creationId xmlns:a16="http://schemas.microsoft.com/office/drawing/2014/main" xmlns="" id="{00000000-0008-0000-0000-00008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93" name="AutoShape 338">
          <a:extLst>
            <a:ext uri="{FF2B5EF4-FFF2-40B4-BE49-F238E27FC236}">
              <a16:creationId xmlns:a16="http://schemas.microsoft.com/office/drawing/2014/main" xmlns="" id="{00000000-0008-0000-0000-00008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94" name="AutoShape 337">
          <a:extLst>
            <a:ext uri="{FF2B5EF4-FFF2-40B4-BE49-F238E27FC236}">
              <a16:creationId xmlns:a16="http://schemas.microsoft.com/office/drawing/2014/main" xmlns="" id="{00000000-0008-0000-0000-00008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95" name="AutoShape 336">
          <a:extLst>
            <a:ext uri="{FF2B5EF4-FFF2-40B4-BE49-F238E27FC236}">
              <a16:creationId xmlns:a16="http://schemas.microsoft.com/office/drawing/2014/main" xmlns="" id="{00000000-0008-0000-0000-00008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96" name="AutoShape 335">
          <a:extLst>
            <a:ext uri="{FF2B5EF4-FFF2-40B4-BE49-F238E27FC236}">
              <a16:creationId xmlns:a16="http://schemas.microsoft.com/office/drawing/2014/main" xmlns="" id="{00000000-0008-0000-0000-00008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97" name="AutoShape 334">
          <a:extLst>
            <a:ext uri="{FF2B5EF4-FFF2-40B4-BE49-F238E27FC236}">
              <a16:creationId xmlns:a16="http://schemas.microsoft.com/office/drawing/2014/main" xmlns="" id="{00000000-0008-0000-0000-00008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98" name="AutoShape 333">
          <a:extLst>
            <a:ext uri="{FF2B5EF4-FFF2-40B4-BE49-F238E27FC236}">
              <a16:creationId xmlns:a16="http://schemas.microsoft.com/office/drawing/2014/main" xmlns="" id="{00000000-0008-0000-0000-00008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699" name="AutoShape 332">
          <a:extLst>
            <a:ext uri="{FF2B5EF4-FFF2-40B4-BE49-F238E27FC236}">
              <a16:creationId xmlns:a16="http://schemas.microsoft.com/office/drawing/2014/main" xmlns="" id="{00000000-0008-0000-0000-00008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00" name="AutoShape 331">
          <a:extLst>
            <a:ext uri="{FF2B5EF4-FFF2-40B4-BE49-F238E27FC236}">
              <a16:creationId xmlns:a16="http://schemas.microsoft.com/office/drawing/2014/main" xmlns="" id="{00000000-0008-0000-0000-00008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01" name="AutoShape 330">
          <a:extLst>
            <a:ext uri="{FF2B5EF4-FFF2-40B4-BE49-F238E27FC236}">
              <a16:creationId xmlns:a16="http://schemas.microsoft.com/office/drawing/2014/main" xmlns="" id="{00000000-0008-0000-0000-00008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02" name="AutoShape 329">
          <a:extLst>
            <a:ext uri="{FF2B5EF4-FFF2-40B4-BE49-F238E27FC236}">
              <a16:creationId xmlns:a16="http://schemas.microsoft.com/office/drawing/2014/main" xmlns="" id="{00000000-0008-0000-0000-00008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03" name="AutoShape 328">
          <a:extLst>
            <a:ext uri="{FF2B5EF4-FFF2-40B4-BE49-F238E27FC236}">
              <a16:creationId xmlns:a16="http://schemas.microsoft.com/office/drawing/2014/main" xmlns="" id="{00000000-0008-0000-0000-00008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04" name="AutoShape 327">
          <a:extLst>
            <a:ext uri="{FF2B5EF4-FFF2-40B4-BE49-F238E27FC236}">
              <a16:creationId xmlns:a16="http://schemas.microsoft.com/office/drawing/2014/main" xmlns="" id="{00000000-0008-0000-0000-00009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05" name="AutoShape 326">
          <a:extLst>
            <a:ext uri="{FF2B5EF4-FFF2-40B4-BE49-F238E27FC236}">
              <a16:creationId xmlns:a16="http://schemas.microsoft.com/office/drawing/2014/main" xmlns="" id="{00000000-0008-0000-0000-00009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06" name="AutoShape 325">
          <a:extLst>
            <a:ext uri="{FF2B5EF4-FFF2-40B4-BE49-F238E27FC236}">
              <a16:creationId xmlns:a16="http://schemas.microsoft.com/office/drawing/2014/main" xmlns="" id="{00000000-0008-0000-0000-00009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07" name="AutoShape 324">
          <a:extLst>
            <a:ext uri="{FF2B5EF4-FFF2-40B4-BE49-F238E27FC236}">
              <a16:creationId xmlns:a16="http://schemas.microsoft.com/office/drawing/2014/main" xmlns="" id="{00000000-0008-0000-0000-00009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08" name="AutoShape 323">
          <a:extLst>
            <a:ext uri="{FF2B5EF4-FFF2-40B4-BE49-F238E27FC236}">
              <a16:creationId xmlns:a16="http://schemas.microsoft.com/office/drawing/2014/main" xmlns="" id="{00000000-0008-0000-0000-00009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09" name="AutoShape 322">
          <a:extLst>
            <a:ext uri="{FF2B5EF4-FFF2-40B4-BE49-F238E27FC236}">
              <a16:creationId xmlns:a16="http://schemas.microsoft.com/office/drawing/2014/main" xmlns="" id="{00000000-0008-0000-0000-00009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10" name="AutoShape 321">
          <a:extLst>
            <a:ext uri="{FF2B5EF4-FFF2-40B4-BE49-F238E27FC236}">
              <a16:creationId xmlns:a16="http://schemas.microsoft.com/office/drawing/2014/main" xmlns="" id="{00000000-0008-0000-0000-00009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11" name="AutoShape 320">
          <a:extLst>
            <a:ext uri="{FF2B5EF4-FFF2-40B4-BE49-F238E27FC236}">
              <a16:creationId xmlns:a16="http://schemas.microsoft.com/office/drawing/2014/main" xmlns="" id="{00000000-0008-0000-0000-00009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12" name="AutoShape 319">
          <a:extLst>
            <a:ext uri="{FF2B5EF4-FFF2-40B4-BE49-F238E27FC236}">
              <a16:creationId xmlns:a16="http://schemas.microsoft.com/office/drawing/2014/main" xmlns="" id="{00000000-0008-0000-0000-00009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13" name="AutoShape 318">
          <a:extLst>
            <a:ext uri="{FF2B5EF4-FFF2-40B4-BE49-F238E27FC236}">
              <a16:creationId xmlns:a16="http://schemas.microsoft.com/office/drawing/2014/main" xmlns="" id="{00000000-0008-0000-0000-00009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14" name="AutoShape 317">
          <a:extLst>
            <a:ext uri="{FF2B5EF4-FFF2-40B4-BE49-F238E27FC236}">
              <a16:creationId xmlns:a16="http://schemas.microsoft.com/office/drawing/2014/main" xmlns="" id="{00000000-0008-0000-0000-00009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15" name="AutoShape 316">
          <a:extLst>
            <a:ext uri="{FF2B5EF4-FFF2-40B4-BE49-F238E27FC236}">
              <a16:creationId xmlns:a16="http://schemas.microsoft.com/office/drawing/2014/main" xmlns="" id="{00000000-0008-0000-0000-00009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16" name="AutoShape 315">
          <a:extLst>
            <a:ext uri="{FF2B5EF4-FFF2-40B4-BE49-F238E27FC236}">
              <a16:creationId xmlns:a16="http://schemas.microsoft.com/office/drawing/2014/main" xmlns="" id="{00000000-0008-0000-0000-00009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17" name="AutoShape 314">
          <a:extLst>
            <a:ext uri="{FF2B5EF4-FFF2-40B4-BE49-F238E27FC236}">
              <a16:creationId xmlns:a16="http://schemas.microsoft.com/office/drawing/2014/main" xmlns="" id="{00000000-0008-0000-0000-00009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18" name="AutoShape 313">
          <a:extLst>
            <a:ext uri="{FF2B5EF4-FFF2-40B4-BE49-F238E27FC236}">
              <a16:creationId xmlns:a16="http://schemas.microsoft.com/office/drawing/2014/main" xmlns="" id="{00000000-0008-0000-0000-00009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19" name="AutoShape 312">
          <a:extLst>
            <a:ext uri="{FF2B5EF4-FFF2-40B4-BE49-F238E27FC236}">
              <a16:creationId xmlns:a16="http://schemas.microsoft.com/office/drawing/2014/main" xmlns="" id="{00000000-0008-0000-0000-00009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20" name="AutoShape 311">
          <a:extLst>
            <a:ext uri="{FF2B5EF4-FFF2-40B4-BE49-F238E27FC236}">
              <a16:creationId xmlns:a16="http://schemas.microsoft.com/office/drawing/2014/main" xmlns="" id="{00000000-0008-0000-0000-0000A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21" name="AutoShape 310">
          <a:extLst>
            <a:ext uri="{FF2B5EF4-FFF2-40B4-BE49-F238E27FC236}">
              <a16:creationId xmlns:a16="http://schemas.microsoft.com/office/drawing/2014/main" xmlns="" id="{00000000-0008-0000-0000-0000A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22" name="AutoShape 309">
          <a:extLst>
            <a:ext uri="{FF2B5EF4-FFF2-40B4-BE49-F238E27FC236}">
              <a16:creationId xmlns:a16="http://schemas.microsoft.com/office/drawing/2014/main" xmlns="" id="{00000000-0008-0000-0000-0000A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23" name="AutoShape 308">
          <a:extLst>
            <a:ext uri="{FF2B5EF4-FFF2-40B4-BE49-F238E27FC236}">
              <a16:creationId xmlns:a16="http://schemas.microsoft.com/office/drawing/2014/main" xmlns="" id="{00000000-0008-0000-0000-0000A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24" name="AutoShape 307">
          <a:extLst>
            <a:ext uri="{FF2B5EF4-FFF2-40B4-BE49-F238E27FC236}">
              <a16:creationId xmlns:a16="http://schemas.microsoft.com/office/drawing/2014/main" xmlns="" id="{00000000-0008-0000-0000-0000A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25" name="AutoShape 306">
          <a:extLst>
            <a:ext uri="{FF2B5EF4-FFF2-40B4-BE49-F238E27FC236}">
              <a16:creationId xmlns:a16="http://schemas.microsoft.com/office/drawing/2014/main" xmlns="" id="{00000000-0008-0000-0000-0000A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26" name="AutoShape 305">
          <a:extLst>
            <a:ext uri="{FF2B5EF4-FFF2-40B4-BE49-F238E27FC236}">
              <a16:creationId xmlns:a16="http://schemas.microsoft.com/office/drawing/2014/main" xmlns="" id="{00000000-0008-0000-0000-0000A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27" name="AutoShape 304">
          <a:extLst>
            <a:ext uri="{FF2B5EF4-FFF2-40B4-BE49-F238E27FC236}">
              <a16:creationId xmlns:a16="http://schemas.microsoft.com/office/drawing/2014/main" xmlns="" id="{00000000-0008-0000-0000-0000A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28" name="AutoShape 303">
          <a:extLst>
            <a:ext uri="{FF2B5EF4-FFF2-40B4-BE49-F238E27FC236}">
              <a16:creationId xmlns:a16="http://schemas.microsoft.com/office/drawing/2014/main" xmlns="" id="{00000000-0008-0000-0000-0000A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29" name="AutoShape 302">
          <a:extLst>
            <a:ext uri="{FF2B5EF4-FFF2-40B4-BE49-F238E27FC236}">
              <a16:creationId xmlns:a16="http://schemas.microsoft.com/office/drawing/2014/main" xmlns="" id="{00000000-0008-0000-0000-0000A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30" name="AutoShape 301">
          <a:extLst>
            <a:ext uri="{FF2B5EF4-FFF2-40B4-BE49-F238E27FC236}">
              <a16:creationId xmlns:a16="http://schemas.microsoft.com/office/drawing/2014/main" xmlns="" id="{00000000-0008-0000-0000-0000A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31" name="AutoShape 300">
          <a:extLst>
            <a:ext uri="{FF2B5EF4-FFF2-40B4-BE49-F238E27FC236}">
              <a16:creationId xmlns:a16="http://schemas.microsoft.com/office/drawing/2014/main" xmlns="" id="{00000000-0008-0000-0000-0000A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32" name="AutoShape 299">
          <a:extLst>
            <a:ext uri="{FF2B5EF4-FFF2-40B4-BE49-F238E27FC236}">
              <a16:creationId xmlns:a16="http://schemas.microsoft.com/office/drawing/2014/main" xmlns="" id="{00000000-0008-0000-0000-0000A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33" name="AutoShape 298">
          <a:extLst>
            <a:ext uri="{FF2B5EF4-FFF2-40B4-BE49-F238E27FC236}">
              <a16:creationId xmlns:a16="http://schemas.microsoft.com/office/drawing/2014/main" xmlns="" id="{00000000-0008-0000-0000-0000A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34" name="AutoShape 297">
          <a:extLst>
            <a:ext uri="{FF2B5EF4-FFF2-40B4-BE49-F238E27FC236}">
              <a16:creationId xmlns:a16="http://schemas.microsoft.com/office/drawing/2014/main" xmlns="" id="{00000000-0008-0000-0000-0000A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35" name="AutoShape 296">
          <a:extLst>
            <a:ext uri="{FF2B5EF4-FFF2-40B4-BE49-F238E27FC236}">
              <a16:creationId xmlns:a16="http://schemas.microsoft.com/office/drawing/2014/main" xmlns="" id="{00000000-0008-0000-0000-0000A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36" name="AutoShape 295">
          <a:extLst>
            <a:ext uri="{FF2B5EF4-FFF2-40B4-BE49-F238E27FC236}">
              <a16:creationId xmlns:a16="http://schemas.microsoft.com/office/drawing/2014/main" xmlns="" id="{00000000-0008-0000-0000-0000B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37" name="AutoShape 294">
          <a:extLst>
            <a:ext uri="{FF2B5EF4-FFF2-40B4-BE49-F238E27FC236}">
              <a16:creationId xmlns:a16="http://schemas.microsoft.com/office/drawing/2014/main" xmlns="" id="{00000000-0008-0000-0000-0000B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38" name="AutoShape 293">
          <a:extLst>
            <a:ext uri="{FF2B5EF4-FFF2-40B4-BE49-F238E27FC236}">
              <a16:creationId xmlns:a16="http://schemas.microsoft.com/office/drawing/2014/main" xmlns="" id="{00000000-0008-0000-0000-0000B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39" name="AutoShape 292">
          <a:extLst>
            <a:ext uri="{FF2B5EF4-FFF2-40B4-BE49-F238E27FC236}">
              <a16:creationId xmlns:a16="http://schemas.microsoft.com/office/drawing/2014/main" xmlns="" id="{00000000-0008-0000-0000-0000B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40" name="AutoShape 291">
          <a:extLst>
            <a:ext uri="{FF2B5EF4-FFF2-40B4-BE49-F238E27FC236}">
              <a16:creationId xmlns:a16="http://schemas.microsoft.com/office/drawing/2014/main" xmlns="" id="{00000000-0008-0000-0000-0000B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41" name="AutoShape 290">
          <a:extLst>
            <a:ext uri="{FF2B5EF4-FFF2-40B4-BE49-F238E27FC236}">
              <a16:creationId xmlns:a16="http://schemas.microsoft.com/office/drawing/2014/main" xmlns="" id="{00000000-0008-0000-0000-0000B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42" name="AutoShape 289">
          <a:extLst>
            <a:ext uri="{FF2B5EF4-FFF2-40B4-BE49-F238E27FC236}">
              <a16:creationId xmlns:a16="http://schemas.microsoft.com/office/drawing/2014/main" xmlns="" id="{00000000-0008-0000-0000-0000B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43" name="AutoShape 288">
          <a:extLst>
            <a:ext uri="{FF2B5EF4-FFF2-40B4-BE49-F238E27FC236}">
              <a16:creationId xmlns:a16="http://schemas.microsoft.com/office/drawing/2014/main" xmlns="" id="{00000000-0008-0000-0000-0000B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44" name="AutoShape 287">
          <a:extLst>
            <a:ext uri="{FF2B5EF4-FFF2-40B4-BE49-F238E27FC236}">
              <a16:creationId xmlns:a16="http://schemas.microsoft.com/office/drawing/2014/main" xmlns="" id="{00000000-0008-0000-0000-0000B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45" name="AutoShape 286">
          <a:extLst>
            <a:ext uri="{FF2B5EF4-FFF2-40B4-BE49-F238E27FC236}">
              <a16:creationId xmlns:a16="http://schemas.microsoft.com/office/drawing/2014/main" xmlns="" id="{00000000-0008-0000-0000-0000B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46" name="AutoShape 285">
          <a:extLst>
            <a:ext uri="{FF2B5EF4-FFF2-40B4-BE49-F238E27FC236}">
              <a16:creationId xmlns:a16="http://schemas.microsoft.com/office/drawing/2014/main" xmlns="" id="{00000000-0008-0000-0000-0000B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47" name="AutoShape 284">
          <a:extLst>
            <a:ext uri="{FF2B5EF4-FFF2-40B4-BE49-F238E27FC236}">
              <a16:creationId xmlns:a16="http://schemas.microsoft.com/office/drawing/2014/main" xmlns="" id="{00000000-0008-0000-0000-0000B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48" name="AutoShape 283">
          <a:extLst>
            <a:ext uri="{FF2B5EF4-FFF2-40B4-BE49-F238E27FC236}">
              <a16:creationId xmlns:a16="http://schemas.microsoft.com/office/drawing/2014/main" xmlns="" id="{00000000-0008-0000-0000-0000B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49" name="AutoShape 282">
          <a:extLst>
            <a:ext uri="{FF2B5EF4-FFF2-40B4-BE49-F238E27FC236}">
              <a16:creationId xmlns:a16="http://schemas.microsoft.com/office/drawing/2014/main" xmlns="" id="{00000000-0008-0000-0000-0000B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50" name="AutoShape 281">
          <a:extLst>
            <a:ext uri="{FF2B5EF4-FFF2-40B4-BE49-F238E27FC236}">
              <a16:creationId xmlns:a16="http://schemas.microsoft.com/office/drawing/2014/main" xmlns="" id="{00000000-0008-0000-0000-0000B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51" name="AutoShape 280">
          <a:extLst>
            <a:ext uri="{FF2B5EF4-FFF2-40B4-BE49-F238E27FC236}">
              <a16:creationId xmlns:a16="http://schemas.microsoft.com/office/drawing/2014/main" xmlns="" id="{00000000-0008-0000-0000-0000B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52" name="AutoShape 279">
          <a:extLst>
            <a:ext uri="{FF2B5EF4-FFF2-40B4-BE49-F238E27FC236}">
              <a16:creationId xmlns:a16="http://schemas.microsoft.com/office/drawing/2014/main" xmlns="" id="{00000000-0008-0000-0000-0000C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53" name="AutoShape 278">
          <a:extLst>
            <a:ext uri="{FF2B5EF4-FFF2-40B4-BE49-F238E27FC236}">
              <a16:creationId xmlns:a16="http://schemas.microsoft.com/office/drawing/2014/main" xmlns="" id="{00000000-0008-0000-0000-0000C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54" name="AutoShape 277">
          <a:extLst>
            <a:ext uri="{FF2B5EF4-FFF2-40B4-BE49-F238E27FC236}">
              <a16:creationId xmlns:a16="http://schemas.microsoft.com/office/drawing/2014/main" xmlns="" id="{00000000-0008-0000-0000-0000C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55" name="AutoShape 276">
          <a:extLst>
            <a:ext uri="{FF2B5EF4-FFF2-40B4-BE49-F238E27FC236}">
              <a16:creationId xmlns:a16="http://schemas.microsoft.com/office/drawing/2014/main" xmlns="" id="{00000000-0008-0000-0000-0000C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56" name="AutoShape 275">
          <a:extLst>
            <a:ext uri="{FF2B5EF4-FFF2-40B4-BE49-F238E27FC236}">
              <a16:creationId xmlns:a16="http://schemas.microsoft.com/office/drawing/2014/main" xmlns="" id="{00000000-0008-0000-0000-0000C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57" name="AutoShape 274">
          <a:extLst>
            <a:ext uri="{FF2B5EF4-FFF2-40B4-BE49-F238E27FC236}">
              <a16:creationId xmlns:a16="http://schemas.microsoft.com/office/drawing/2014/main" xmlns="" id="{00000000-0008-0000-0000-0000C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58" name="AutoShape 273">
          <a:extLst>
            <a:ext uri="{FF2B5EF4-FFF2-40B4-BE49-F238E27FC236}">
              <a16:creationId xmlns:a16="http://schemas.microsoft.com/office/drawing/2014/main" xmlns="" id="{00000000-0008-0000-0000-0000C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59" name="AutoShape 272">
          <a:extLst>
            <a:ext uri="{FF2B5EF4-FFF2-40B4-BE49-F238E27FC236}">
              <a16:creationId xmlns:a16="http://schemas.microsoft.com/office/drawing/2014/main" xmlns="" id="{00000000-0008-0000-0000-0000C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60" name="AutoShape 271">
          <a:extLst>
            <a:ext uri="{FF2B5EF4-FFF2-40B4-BE49-F238E27FC236}">
              <a16:creationId xmlns:a16="http://schemas.microsoft.com/office/drawing/2014/main" xmlns="" id="{00000000-0008-0000-0000-0000C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61" name="AutoShape 270">
          <a:extLst>
            <a:ext uri="{FF2B5EF4-FFF2-40B4-BE49-F238E27FC236}">
              <a16:creationId xmlns:a16="http://schemas.microsoft.com/office/drawing/2014/main" xmlns="" id="{00000000-0008-0000-0000-0000C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62" name="AutoShape 269">
          <a:extLst>
            <a:ext uri="{FF2B5EF4-FFF2-40B4-BE49-F238E27FC236}">
              <a16:creationId xmlns:a16="http://schemas.microsoft.com/office/drawing/2014/main" xmlns="" id="{00000000-0008-0000-0000-0000C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63" name="AutoShape 268">
          <a:extLst>
            <a:ext uri="{FF2B5EF4-FFF2-40B4-BE49-F238E27FC236}">
              <a16:creationId xmlns:a16="http://schemas.microsoft.com/office/drawing/2014/main" xmlns="" id="{00000000-0008-0000-0000-0000C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64" name="AutoShape 267">
          <a:extLst>
            <a:ext uri="{FF2B5EF4-FFF2-40B4-BE49-F238E27FC236}">
              <a16:creationId xmlns:a16="http://schemas.microsoft.com/office/drawing/2014/main" xmlns="" id="{00000000-0008-0000-0000-0000C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65" name="AutoShape 266">
          <a:extLst>
            <a:ext uri="{FF2B5EF4-FFF2-40B4-BE49-F238E27FC236}">
              <a16:creationId xmlns:a16="http://schemas.microsoft.com/office/drawing/2014/main" xmlns="" id="{00000000-0008-0000-0000-0000C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66" name="AutoShape 265">
          <a:extLst>
            <a:ext uri="{FF2B5EF4-FFF2-40B4-BE49-F238E27FC236}">
              <a16:creationId xmlns:a16="http://schemas.microsoft.com/office/drawing/2014/main" xmlns="" id="{00000000-0008-0000-0000-0000C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67" name="AutoShape 264">
          <a:extLst>
            <a:ext uri="{FF2B5EF4-FFF2-40B4-BE49-F238E27FC236}">
              <a16:creationId xmlns:a16="http://schemas.microsoft.com/office/drawing/2014/main" xmlns="" id="{00000000-0008-0000-0000-0000C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68" name="AutoShape 263">
          <a:extLst>
            <a:ext uri="{FF2B5EF4-FFF2-40B4-BE49-F238E27FC236}">
              <a16:creationId xmlns:a16="http://schemas.microsoft.com/office/drawing/2014/main" xmlns="" id="{00000000-0008-0000-0000-0000D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69" name="AutoShape 262">
          <a:extLst>
            <a:ext uri="{FF2B5EF4-FFF2-40B4-BE49-F238E27FC236}">
              <a16:creationId xmlns:a16="http://schemas.microsoft.com/office/drawing/2014/main" xmlns="" id="{00000000-0008-0000-0000-0000D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70" name="AutoShape 261">
          <a:extLst>
            <a:ext uri="{FF2B5EF4-FFF2-40B4-BE49-F238E27FC236}">
              <a16:creationId xmlns:a16="http://schemas.microsoft.com/office/drawing/2014/main" xmlns="" id="{00000000-0008-0000-0000-0000D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71" name="AutoShape 260">
          <a:extLst>
            <a:ext uri="{FF2B5EF4-FFF2-40B4-BE49-F238E27FC236}">
              <a16:creationId xmlns:a16="http://schemas.microsoft.com/office/drawing/2014/main" xmlns="" id="{00000000-0008-0000-0000-0000D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72" name="AutoShape 259">
          <a:extLst>
            <a:ext uri="{FF2B5EF4-FFF2-40B4-BE49-F238E27FC236}">
              <a16:creationId xmlns:a16="http://schemas.microsoft.com/office/drawing/2014/main" xmlns="" id="{00000000-0008-0000-0000-0000D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73" name="AutoShape 258">
          <a:extLst>
            <a:ext uri="{FF2B5EF4-FFF2-40B4-BE49-F238E27FC236}">
              <a16:creationId xmlns:a16="http://schemas.microsoft.com/office/drawing/2014/main" xmlns="" id="{00000000-0008-0000-0000-0000D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74" name="AutoShape 257">
          <a:extLst>
            <a:ext uri="{FF2B5EF4-FFF2-40B4-BE49-F238E27FC236}">
              <a16:creationId xmlns:a16="http://schemas.microsoft.com/office/drawing/2014/main" xmlns="" id="{00000000-0008-0000-0000-0000D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75" name="AutoShape 256">
          <a:extLst>
            <a:ext uri="{FF2B5EF4-FFF2-40B4-BE49-F238E27FC236}">
              <a16:creationId xmlns:a16="http://schemas.microsoft.com/office/drawing/2014/main" xmlns="" id="{00000000-0008-0000-0000-0000D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76" name="AutoShape 255">
          <a:extLst>
            <a:ext uri="{FF2B5EF4-FFF2-40B4-BE49-F238E27FC236}">
              <a16:creationId xmlns:a16="http://schemas.microsoft.com/office/drawing/2014/main" xmlns="" id="{00000000-0008-0000-0000-0000D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77" name="AutoShape 254">
          <a:extLst>
            <a:ext uri="{FF2B5EF4-FFF2-40B4-BE49-F238E27FC236}">
              <a16:creationId xmlns:a16="http://schemas.microsoft.com/office/drawing/2014/main" xmlns="" id="{00000000-0008-0000-0000-0000D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78" name="AutoShape 253">
          <a:extLst>
            <a:ext uri="{FF2B5EF4-FFF2-40B4-BE49-F238E27FC236}">
              <a16:creationId xmlns:a16="http://schemas.microsoft.com/office/drawing/2014/main" xmlns="" id="{00000000-0008-0000-0000-0000D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79" name="AutoShape 252">
          <a:extLst>
            <a:ext uri="{FF2B5EF4-FFF2-40B4-BE49-F238E27FC236}">
              <a16:creationId xmlns:a16="http://schemas.microsoft.com/office/drawing/2014/main" xmlns="" id="{00000000-0008-0000-0000-0000D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80" name="AutoShape 251">
          <a:extLst>
            <a:ext uri="{FF2B5EF4-FFF2-40B4-BE49-F238E27FC236}">
              <a16:creationId xmlns:a16="http://schemas.microsoft.com/office/drawing/2014/main" xmlns="" id="{00000000-0008-0000-0000-0000D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81" name="AutoShape 250">
          <a:extLst>
            <a:ext uri="{FF2B5EF4-FFF2-40B4-BE49-F238E27FC236}">
              <a16:creationId xmlns:a16="http://schemas.microsoft.com/office/drawing/2014/main" xmlns="" id="{00000000-0008-0000-0000-0000D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82" name="AutoShape 249">
          <a:extLst>
            <a:ext uri="{FF2B5EF4-FFF2-40B4-BE49-F238E27FC236}">
              <a16:creationId xmlns:a16="http://schemas.microsoft.com/office/drawing/2014/main" xmlns="" id="{00000000-0008-0000-0000-0000D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83" name="AutoShape 248">
          <a:extLst>
            <a:ext uri="{FF2B5EF4-FFF2-40B4-BE49-F238E27FC236}">
              <a16:creationId xmlns:a16="http://schemas.microsoft.com/office/drawing/2014/main" xmlns="" id="{00000000-0008-0000-0000-0000D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84" name="AutoShape 247">
          <a:extLst>
            <a:ext uri="{FF2B5EF4-FFF2-40B4-BE49-F238E27FC236}">
              <a16:creationId xmlns:a16="http://schemas.microsoft.com/office/drawing/2014/main" xmlns="" id="{00000000-0008-0000-0000-0000E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85" name="AutoShape 246">
          <a:extLst>
            <a:ext uri="{FF2B5EF4-FFF2-40B4-BE49-F238E27FC236}">
              <a16:creationId xmlns:a16="http://schemas.microsoft.com/office/drawing/2014/main" xmlns="" id="{00000000-0008-0000-0000-0000E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86" name="AutoShape 245">
          <a:extLst>
            <a:ext uri="{FF2B5EF4-FFF2-40B4-BE49-F238E27FC236}">
              <a16:creationId xmlns:a16="http://schemas.microsoft.com/office/drawing/2014/main" xmlns="" id="{00000000-0008-0000-0000-0000E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87" name="AutoShape 244">
          <a:extLst>
            <a:ext uri="{FF2B5EF4-FFF2-40B4-BE49-F238E27FC236}">
              <a16:creationId xmlns:a16="http://schemas.microsoft.com/office/drawing/2014/main" xmlns="" id="{00000000-0008-0000-0000-0000E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88" name="AutoShape 243">
          <a:extLst>
            <a:ext uri="{FF2B5EF4-FFF2-40B4-BE49-F238E27FC236}">
              <a16:creationId xmlns:a16="http://schemas.microsoft.com/office/drawing/2014/main" xmlns="" id="{00000000-0008-0000-0000-0000E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89" name="AutoShape 242">
          <a:extLst>
            <a:ext uri="{FF2B5EF4-FFF2-40B4-BE49-F238E27FC236}">
              <a16:creationId xmlns:a16="http://schemas.microsoft.com/office/drawing/2014/main" xmlns="" id="{00000000-0008-0000-0000-0000E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90" name="AutoShape 241">
          <a:extLst>
            <a:ext uri="{FF2B5EF4-FFF2-40B4-BE49-F238E27FC236}">
              <a16:creationId xmlns:a16="http://schemas.microsoft.com/office/drawing/2014/main" xmlns="" id="{00000000-0008-0000-0000-0000E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91" name="AutoShape 240">
          <a:extLst>
            <a:ext uri="{FF2B5EF4-FFF2-40B4-BE49-F238E27FC236}">
              <a16:creationId xmlns:a16="http://schemas.microsoft.com/office/drawing/2014/main" xmlns="" id="{00000000-0008-0000-0000-0000E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92" name="AutoShape 239">
          <a:extLst>
            <a:ext uri="{FF2B5EF4-FFF2-40B4-BE49-F238E27FC236}">
              <a16:creationId xmlns:a16="http://schemas.microsoft.com/office/drawing/2014/main" xmlns="" id="{00000000-0008-0000-0000-0000E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93" name="AutoShape 238">
          <a:extLst>
            <a:ext uri="{FF2B5EF4-FFF2-40B4-BE49-F238E27FC236}">
              <a16:creationId xmlns:a16="http://schemas.microsoft.com/office/drawing/2014/main" xmlns="" id="{00000000-0008-0000-0000-0000E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94" name="AutoShape 237">
          <a:extLst>
            <a:ext uri="{FF2B5EF4-FFF2-40B4-BE49-F238E27FC236}">
              <a16:creationId xmlns:a16="http://schemas.microsoft.com/office/drawing/2014/main" xmlns="" id="{00000000-0008-0000-0000-0000E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95" name="AutoShape 236">
          <a:extLst>
            <a:ext uri="{FF2B5EF4-FFF2-40B4-BE49-F238E27FC236}">
              <a16:creationId xmlns:a16="http://schemas.microsoft.com/office/drawing/2014/main" xmlns="" id="{00000000-0008-0000-0000-0000E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96" name="AutoShape 235">
          <a:extLst>
            <a:ext uri="{FF2B5EF4-FFF2-40B4-BE49-F238E27FC236}">
              <a16:creationId xmlns:a16="http://schemas.microsoft.com/office/drawing/2014/main" xmlns="" id="{00000000-0008-0000-0000-0000E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97" name="AutoShape 234">
          <a:extLst>
            <a:ext uri="{FF2B5EF4-FFF2-40B4-BE49-F238E27FC236}">
              <a16:creationId xmlns:a16="http://schemas.microsoft.com/office/drawing/2014/main" xmlns="" id="{00000000-0008-0000-0000-0000E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98" name="AutoShape 233">
          <a:extLst>
            <a:ext uri="{FF2B5EF4-FFF2-40B4-BE49-F238E27FC236}">
              <a16:creationId xmlns:a16="http://schemas.microsoft.com/office/drawing/2014/main" xmlns="" id="{00000000-0008-0000-0000-0000E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799" name="AutoShape 232">
          <a:extLst>
            <a:ext uri="{FF2B5EF4-FFF2-40B4-BE49-F238E27FC236}">
              <a16:creationId xmlns:a16="http://schemas.microsoft.com/office/drawing/2014/main" xmlns="" id="{00000000-0008-0000-0000-0000E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00" name="AutoShape 231">
          <a:extLst>
            <a:ext uri="{FF2B5EF4-FFF2-40B4-BE49-F238E27FC236}">
              <a16:creationId xmlns:a16="http://schemas.microsoft.com/office/drawing/2014/main" xmlns="" id="{00000000-0008-0000-0000-0000F0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01" name="AutoShape 230">
          <a:extLst>
            <a:ext uri="{FF2B5EF4-FFF2-40B4-BE49-F238E27FC236}">
              <a16:creationId xmlns:a16="http://schemas.microsoft.com/office/drawing/2014/main" xmlns="" id="{00000000-0008-0000-0000-0000F1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02" name="AutoShape 344">
          <a:extLst>
            <a:ext uri="{FF2B5EF4-FFF2-40B4-BE49-F238E27FC236}">
              <a16:creationId xmlns:a16="http://schemas.microsoft.com/office/drawing/2014/main" xmlns="" id="{00000000-0008-0000-0000-0000F2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03" name="AutoShape 343">
          <a:extLst>
            <a:ext uri="{FF2B5EF4-FFF2-40B4-BE49-F238E27FC236}">
              <a16:creationId xmlns:a16="http://schemas.microsoft.com/office/drawing/2014/main" xmlns="" id="{00000000-0008-0000-0000-0000F3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04" name="AutoShape 342">
          <a:extLst>
            <a:ext uri="{FF2B5EF4-FFF2-40B4-BE49-F238E27FC236}">
              <a16:creationId xmlns:a16="http://schemas.microsoft.com/office/drawing/2014/main" xmlns="" id="{00000000-0008-0000-0000-0000F4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05" name="AutoShape 341">
          <a:extLst>
            <a:ext uri="{FF2B5EF4-FFF2-40B4-BE49-F238E27FC236}">
              <a16:creationId xmlns:a16="http://schemas.microsoft.com/office/drawing/2014/main" xmlns="" id="{00000000-0008-0000-0000-0000F5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06" name="AutoShape 340">
          <a:extLst>
            <a:ext uri="{FF2B5EF4-FFF2-40B4-BE49-F238E27FC236}">
              <a16:creationId xmlns:a16="http://schemas.microsoft.com/office/drawing/2014/main" xmlns="" id="{00000000-0008-0000-0000-0000F6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07" name="AutoShape 339">
          <a:extLst>
            <a:ext uri="{FF2B5EF4-FFF2-40B4-BE49-F238E27FC236}">
              <a16:creationId xmlns:a16="http://schemas.microsoft.com/office/drawing/2014/main" xmlns="" id="{00000000-0008-0000-0000-0000F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08" name="AutoShape 338">
          <a:extLst>
            <a:ext uri="{FF2B5EF4-FFF2-40B4-BE49-F238E27FC236}">
              <a16:creationId xmlns:a16="http://schemas.microsoft.com/office/drawing/2014/main" xmlns="" id="{00000000-0008-0000-0000-0000F8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09" name="AutoShape 337">
          <a:extLst>
            <a:ext uri="{FF2B5EF4-FFF2-40B4-BE49-F238E27FC236}">
              <a16:creationId xmlns:a16="http://schemas.microsoft.com/office/drawing/2014/main" xmlns="" id="{00000000-0008-0000-0000-0000F9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10" name="AutoShape 336">
          <a:extLst>
            <a:ext uri="{FF2B5EF4-FFF2-40B4-BE49-F238E27FC236}">
              <a16:creationId xmlns:a16="http://schemas.microsoft.com/office/drawing/2014/main" xmlns="" id="{00000000-0008-0000-0000-0000FA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11" name="AutoShape 335">
          <a:extLst>
            <a:ext uri="{FF2B5EF4-FFF2-40B4-BE49-F238E27FC236}">
              <a16:creationId xmlns:a16="http://schemas.microsoft.com/office/drawing/2014/main" xmlns="" id="{00000000-0008-0000-0000-0000FB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12" name="AutoShape 334">
          <a:extLst>
            <a:ext uri="{FF2B5EF4-FFF2-40B4-BE49-F238E27FC236}">
              <a16:creationId xmlns:a16="http://schemas.microsoft.com/office/drawing/2014/main" xmlns="" id="{00000000-0008-0000-0000-0000FC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13" name="AutoShape 333">
          <a:extLst>
            <a:ext uri="{FF2B5EF4-FFF2-40B4-BE49-F238E27FC236}">
              <a16:creationId xmlns:a16="http://schemas.microsoft.com/office/drawing/2014/main" xmlns="" id="{00000000-0008-0000-0000-0000FD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14" name="AutoShape 332">
          <a:extLst>
            <a:ext uri="{FF2B5EF4-FFF2-40B4-BE49-F238E27FC236}">
              <a16:creationId xmlns:a16="http://schemas.microsoft.com/office/drawing/2014/main" xmlns="" id="{00000000-0008-0000-0000-0000FE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15" name="AutoShape 331">
          <a:extLst>
            <a:ext uri="{FF2B5EF4-FFF2-40B4-BE49-F238E27FC236}">
              <a16:creationId xmlns:a16="http://schemas.microsoft.com/office/drawing/2014/main" xmlns="" id="{00000000-0008-0000-0000-0000FF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16" name="AutoShape 330">
          <a:extLst>
            <a:ext uri="{FF2B5EF4-FFF2-40B4-BE49-F238E27FC236}">
              <a16:creationId xmlns:a16="http://schemas.microsoft.com/office/drawing/2014/main" xmlns="" id="{00000000-0008-0000-0000-000000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17" name="AutoShape 329">
          <a:extLst>
            <a:ext uri="{FF2B5EF4-FFF2-40B4-BE49-F238E27FC236}">
              <a16:creationId xmlns:a16="http://schemas.microsoft.com/office/drawing/2014/main" xmlns="" id="{00000000-0008-0000-0000-000001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18" name="AutoShape 328">
          <a:extLst>
            <a:ext uri="{FF2B5EF4-FFF2-40B4-BE49-F238E27FC236}">
              <a16:creationId xmlns:a16="http://schemas.microsoft.com/office/drawing/2014/main" xmlns="" id="{00000000-0008-0000-0000-000002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19" name="AutoShape 327">
          <a:extLst>
            <a:ext uri="{FF2B5EF4-FFF2-40B4-BE49-F238E27FC236}">
              <a16:creationId xmlns:a16="http://schemas.microsoft.com/office/drawing/2014/main" xmlns="" id="{00000000-0008-0000-0000-000003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20" name="AutoShape 326">
          <a:extLst>
            <a:ext uri="{FF2B5EF4-FFF2-40B4-BE49-F238E27FC236}">
              <a16:creationId xmlns:a16="http://schemas.microsoft.com/office/drawing/2014/main" xmlns="" id="{00000000-0008-0000-0000-000004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21" name="AutoShape 325">
          <a:extLst>
            <a:ext uri="{FF2B5EF4-FFF2-40B4-BE49-F238E27FC236}">
              <a16:creationId xmlns:a16="http://schemas.microsoft.com/office/drawing/2014/main" xmlns="" id="{00000000-0008-0000-0000-000005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22" name="AutoShape 324">
          <a:extLst>
            <a:ext uri="{FF2B5EF4-FFF2-40B4-BE49-F238E27FC236}">
              <a16:creationId xmlns:a16="http://schemas.microsoft.com/office/drawing/2014/main" xmlns="" id="{00000000-0008-0000-0000-000006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23" name="AutoShape 323">
          <a:extLst>
            <a:ext uri="{FF2B5EF4-FFF2-40B4-BE49-F238E27FC236}">
              <a16:creationId xmlns:a16="http://schemas.microsoft.com/office/drawing/2014/main" xmlns="" id="{00000000-0008-0000-0000-000007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24" name="AutoShape 322">
          <a:extLst>
            <a:ext uri="{FF2B5EF4-FFF2-40B4-BE49-F238E27FC236}">
              <a16:creationId xmlns:a16="http://schemas.microsoft.com/office/drawing/2014/main" xmlns="" id="{00000000-0008-0000-0000-000008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25" name="AutoShape 321">
          <a:extLst>
            <a:ext uri="{FF2B5EF4-FFF2-40B4-BE49-F238E27FC236}">
              <a16:creationId xmlns:a16="http://schemas.microsoft.com/office/drawing/2014/main" xmlns="" id="{00000000-0008-0000-0000-000009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26" name="AutoShape 320">
          <a:extLst>
            <a:ext uri="{FF2B5EF4-FFF2-40B4-BE49-F238E27FC236}">
              <a16:creationId xmlns:a16="http://schemas.microsoft.com/office/drawing/2014/main" xmlns="" id="{00000000-0008-0000-0000-00000A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27" name="AutoShape 319">
          <a:extLst>
            <a:ext uri="{FF2B5EF4-FFF2-40B4-BE49-F238E27FC236}">
              <a16:creationId xmlns:a16="http://schemas.microsoft.com/office/drawing/2014/main" xmlns="" id="{00000000-0008-0000-0000-00000B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28" name="AutoShape 318">
          <a:extLst>
            <a:ext uri="{FF2B5EF4-FFF2-40B4-BE49-F238E27FC236}">
              <a16:creationId xmlns:a16="http://schemas.microsoft.com/office/drawing/2014/main" xmlns="" id="{00000000-0008-0000-0000-00000C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29" name="AutoShape 317">
          <a:extLst>
            <a:ext uri="{FF2B5EF4-FFF2-40B4-BE49-F238E27FC236}">
              <a16:creationId xmlns:a16="http://schemas.microsoft.com/office/drawing/2014/main" xmlns="" id="{00000000-0008-0000-0000-00000D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30" name="AutoShape 316">
          <a:extLst>
            <a:ext uri="{FF2B5EF4-FFF2-40B4-BE49-F238E27FC236}">
              <a16:creationId xmlns:a16="http://schemas.microsoft.com/office/drawing/2014/main" xmlns="" id="{00000000-0008-0000-0000-00000E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31" name="AutoShape 315">
          <a:extLst>
            <a:ext uri="{FF2B5EF4-FFF2-40B4-BE49-F238E27FC236}">
              <a16:creationId xmlns:a16="http://schemas.microsoft.com/office/drawing/2014/main" xmlns="" id="{00000000-0008-0000-0000-00000F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32" name="AutoShape 314">
          <a:extLst>
            <a:ext uri="{FF2B5EF4-FFF2-40B4-BE49-F238E27FC236}">
              <a16:creationId xmlns:a16="http://schemas.microsoft.com/office/drawing/2014/main" xmlns="" id="{00000000-0008-0000-0000-000010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33" name="AutoShape 313">
          <a:extLst>
            <a:ext uri="{FF2B5EF4-FFF2-40B4-BE49-F238E27FC236}">
              <a16:creationId xmlns:a16="http://schemas.microsoft.com/office/drawing/2014/main" xmlns="" id="{00000000-0008-0000-0000-000011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34" name="AutoShape 312">
          <a:extLst>
            <a:ext uri="{FF2B5EF4-FFF2-40B4-BE49-F238E27FC236}">
              <a16:creationId xmlns:a16="http://schemas.microsoft.com/office/drawing/2014/main" xmlns="" id="{00000000-0008-0000-0000-000012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35" name="AutoShape 311">
          <a:extLst>
            <a:ext uri="{FF2B5EF4-FFF2-40B4-BE49-F238E27FC236}">
              <a16:creationId xmlns:a16="http://schemas.microsoft.com/office/drawing/2014/main" xmlns="" id="{00000000-0008-0000-0000-000013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36" name="AutoShape 310">
          <a:extLst>
            <a:ext uri="{FF2B5EF4-FFF2-40B4-BE49-F238E27FC236}">
              <a16:creationId xmlns:a16="http://schemas.microsoft.com/office/drawing/2014/main" xmlns="" id="{00000000-0008-0000-0000-000014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37" name="AutoShape 309">
          <a:extLst>
            <a:ext uri="{FF2B5EF4-FFF2-40B4-BE49-F238E27FC236}">
              <a16:creationId xmlns:a16="http://schemas.microsoft.com/office/drawing/2014/main" xmlns="" id="{00000000-0008-0000-0000-000015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38" name="AutoShape 308">
          <a:extLst>
            <a:ext uri="{FF2B5EF4-FFF2-40B4-BE49-F238E27FC236}">
              <a16:creationId xmlns:a16="http://schemas.microsoft.com/office/drawing/2014/main" xmlns="" id="{00000000-0008-0000-0000-000016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39" name="AutoShape 307">
          <a:extLst>
            <a:ext uri="{FF2B5EF4-FFF2-40B4-BE49-F238E27FC236}">
              <a16:creationId xmlns:a16="http://schemas.microsoft.com/office/drawing/2014/main" xmlns="" id="{00000000-0008-0000-0000-000017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40" name="AutoShape 306">
          <a:extLst>
            <a:ext uri="{FF2B5EF4-FFF2-40B4-BE49-F238E27FC236}">
              <a16:creationId xmlns:a16="http://schemas.microsoft.com/office/drawing/2014/main" xmlns="" id="{00000000-0008-0000-0000-000018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41" name="AutoShape 305">
          <a:extLst>
            <a:ext uri="{FF2B5EF4-FFF2-40B4-BE49-F238E27FC236}">
              <a16:creationId xmlns:a16="http://schemas.microsoft.com/office/drawing/2014/main" xmlns="" id="{00000000-0008-0000-0000-000019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42" name="AutoShape 304">
          <a:extLst>
            <a:ext uri="{FF2B5EF4-FFF2-40B4-BE49-F238E27FC236}">
              <a16:creationId xmlns:a16="http://schemas.microsoft.com/office/drawing/2014/main" xmlns="" id="{00000000-0008-0000-0000-00001A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43" name="AutoShape 303">
          <a:extLst>
            <a:ext uri="{FF2B5EF4-FFF2-40B4-BE49-F238E27FC236}">
              <a16:creationId xmlns:a16="http://schemas.microsoft.com/office/drawing/2014/main" xmlns="" id="{00000000-0008-0000-0000-00001B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44" name="AutoShape 302">
          <a:extLst>
            <a:ext uri="{FF2B5EF4-FFF2-40B4-BE49-F238E27FC236}">
              <a16:creationId xmlns:a16="http://schemas.microsoft.com/office/drawing/2014/main" xmlns="" id="{00000000-0008-0000-0000-00001C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45" name="AutoShape 301">
          <a:extLst>
            <a:ext uri="{FF2B5EF4-FFF2-40B4-BE49-F238E27FC236}">
              <a16:creationId xmlns:a16="http://schemas.microsoft.com/office/drawing/2014/main" xmlns="" id="{00000000-0008-0000-0000-00001D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46" name="AutoShape 300">
          <a:extLst>
            <a:ext uri="{FF2B5EF4-FFF2-40B4-BE49-F238E27FC236}">
              <a16:creationId xmlns:a16="http://schemas.microsoft.com/office/drawing/2014/main" xmlns="" id="{00000000-0008-0000-0000-00001E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47" name="AutoShape 299">
          <a:extLst>
            <a:ext uri="{FF2B5EF4-FFF2-40B4-BE49-F238E27FC236}">
              <a16:creationId xmlns:a16="http://schemas.microsoft.com/office/drawing/2014/main" xmlns="" id="{00000000-0008-0000-0000-00001F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48" name="AutoShape 298">
          <a:extLst>
            <a:ext uri="{FF2B5EF4-FFF2-40B4-BE49-F238E27FC236}">
              <a16:creationId xmlns:a16="http://schemas.microsoft.com/office/drawing/2014/main" xmlns="" id="{00000000-0008-0000-0000-000020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49" name="AutoShape 297">
          <a:extLst>
            <a:ext uri="{FF2B5EF4-FFF2-40B4-BE49-F238E27FC236}">
              <a16:creationId xmlns:a16="http://schemas.microsoft.com/office/drawing/2014/main" xmlns="" id="{00000000-0008-0000-0000-000021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50" name="AutoShape 296">
          <a:extLst>
            <a:ext uri="{FF2B5EF4-FFF2-40B4-BE49-F238E27FC236}">
              <a16:creationId xmlns:a16="http://schemas.microsoft.com/office/drawing/2014/main" xmlns="" id="{00000000-0008-0000-0000-000022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51" name="AutoShape 295">
          <a:extLst>
            <a:ext uri="{FF2B5EF4-FFF2-40B4-BE49-F238E27FC236}">
              <a16:creationId xmlns:a16="http://schemas.microsoft.com/office/drawing/2014/main" xmlns="" id="{00000000-0008-0000-0000-000023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52" name="AutoShape 294">
          <a:extLst>
            <a:ext uri="{FF2B5EF4-FFF2-40B4-BE49-F238E27FC236}">
              <a16:creationId xmlns:a16="http://schemas.microsoft.com/office/drawing/2014/main" xmlns="" id="{00000000-0008-0000-0000-000024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53" name="AutoShape 293">
          <a:extLst>
            <a:ext uri="{FF2B5EF4-FFF2-40B4-BE49-F238E27FC236}">
              <a16:creationId xmlns:a16="http://schemas.microsoft.com/office/drawing/2014/main" xmlns="" id="{00000000-0008-0000-0000-000025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54" name="AutoShape 292">
          <a:extLst>
            <a:ext uri="{FF2B5EF4-FFF2-40B4-BE49-F238E27FC236}">
              <a16:creationId xmlns:a16="http://schemas.microsoft.com/office/drawing/2014/main" xmlns="" id="{00000000-0008-0000-0000-000026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55" name="AutoShape 291">
          <a:extLst>
            <a:ext uri="{FF2B5EF4-FFF2-40B4-BE49-F238E27FC236}">
              <a16:creationId xmlns:a16="http://schemas.microsoft.com/office/drawing/2014/main" xmlns="" id="{00000000-0008-0000-0000-000027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56" name="AutoShape 290">
          <a:extLst>
            <a:ext uri="{FF2B5EF4-FFF2-40B4-BE49-F238E27FC236}">
              <a16:creationId xmlns:a16="http://schemas.microsoft.com/office/drawing/2014/main" xmlns="" id="{00000000-0008-0000-0000-000028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57" name="AutoShape 289">
          <a:extLst>
            <a:ext uri="{FF2B5EF4-FFF2-40B4-BE49-F238E27FC236}">
              <a16:creationId xmlns:a16="http://schemas.microsoft.com/office/drawing/2014/main" xmlns="" id="{00000000-0008-0000-0000-000029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58" name="AutoShape 288">
          <a:extLst>
            <a:ext uri="{FF2B5EF4-FFF2-40B4-BE49-F238E27FC236}">
              <a16:creationId xmlns:a16="http://schemas.microsoft.com/office/drawing/2014/main" xmlns="" id="{00000000-0008-0000-0000-00002A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59" name="AutoShape 287">
          <a:extLst>
            <a:ext uri="{FF2B5EF4-FFF2-40B4-BE49-F238E27FC236}">
              <a16:creationId xmlns:a16="http://schemas.microsoft.com/office/drawing/2014/main" xmlns="" id="{00000000-0008-0000-0000-00002B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60" name="AutoShape 286">
          <a:extLst>
            <a:ext uri="{FF2B5EF4-FFF2-40B4-BE49-F238E27FC236}">
              <a16:creationId xmlns:a16="http://schemas.microsoft.com/office/drawing/2014/main" xmlns="" id="{00000000-0008-0000-0000-00002C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61" name="AutoShape 285">
          <a:extLst>
            <a:ext uri="{FF2B5EF4-FFF2-40B4-BE49-F238E27FC236}">
              <a16:creationId xmlns:a16="http://schemas.microsoft.com/office/drawing/2014/main" xmlns="" id="{00000000-0008-0000-0000-00002D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62" name="AutoShape 284">
          <a:extLst>
            <a:ext uri="{FF2B5EF4-FFF2-40B4-BE49-F238E27FC236}">
              <a16:creationId xmlns:a16="http://schemas.microsoft.com/office/drawing/2014/main" xmlns="" id="{00000000-0008-0000-0000-00002E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63" name="AutoShape 283">
          <a:extLst>
            <a:ext uri="{FF2B5EF4-FFF2-40B4-BE49-F238E27FC236}">
              <a16:creationId xmlns:a16="http://schemas.microsoft.com/office/drawing/2014/main" xmlns="" id="{00000000-0008-0000-0000-00002F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64" name="AutoShape 282">
          <a:extLst>
            <a:ext uri="{FF2B5EF4-FFF2-40B4-BE49-F238E27FC236}">
              <a16:creationId xmlns:a16="http://schemas.microsoft.com/office/drawing/2014/main" xmlns="" id="{00000000-0008-0000-0000-000030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65" name="AutoShape 281">
          <a:extLst>
            <a:ext uri="{FF2B5EF4-FFF2-40B4-BE49-F238E27FC236}">
              <a16:creationId xmlns:a16="http://schemas.microsoft.com/office/drawing/2014/main" xmlns="" id="{00000000-0008-0000-0000-000031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66" name="AutoShape 280">
          <a:extLst>
            <a:ext uri="{FF2B5EF4-FFF2-40B4-BE49-F238E27FC236}">
              <a16:creationId xmlns:a16="http://schemas.microsoft.com/office/drawing/2014/main" xmlns="" id="{00000000-0008-0000-0000-000032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67" name="AutoShape 279">
          <a:extLst>
            <a:ext uri="{FF2B5EF4-FFF2-40B4-BE49-F238E27FC236}">
              <a16:creationId xmlns:a16="http://schemas.microsoft.com/office/drawing/2014/main" xmlns="" id="{00000000-0008-0000-0000-000033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68" name="AutoShape 278">
          <a:extLst>
            <a:ext uri="{FF2B5EF4-FFF2-40B4-BE49-F238E27FC236}">
              <a16:creationId xmlns:a16="http://schemas.microsoft.com/office/drawing/2014/main" xmlns="" id="{00000000-0008-0000-0000-000034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69" name="AutoShape 277">
          <a:extLst>
            <a:ext uri="{FF2B5EF4-FFF2-40B4-BE49-F238E27FC236}">
              <a16:creationId xmlns:a16="http://schemas.microsoft.com/office/drawing/2014/main" xmlns="" id="{00000000-0008-0000-0000-000035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70" name="AutoShape 276">
          <a:extLst>
            <a:ext uri="{FF2B5EF4-FFF2-40B4-BE49-F238E27FC236}">
              <a16:creationId xmlns:a16="http://schemas.microsoft.com/office/drawing/2014/main" xmlns="" id="{00000000-0008-0000-0000-000036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71" name="AutoShape 275">
          <a:extLst>
            <a:ext uri="{FF2B5EF4-FFF2-40B4-BE49-F238E27FC236}">
              <a16:creationId xmlns:a16="http://schemas.microsoft.com/office/drawing/2014/main" xmlns="" id="{00000000-0008-0000-0000-000037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72" name="AutoShape 274">
          <a:extLst>
            <a:ext uri="{FF2B5EF4-FFF2-40B4-BE49-F238E27FC236}">
              <a16:creationId xmlns:a16="http://schemas.microsoft.com/office/drawing/2014/main" xmlns="" id="{00000000-0008-0000-0000-000038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73" name="AutoShape 273">
          <a:extLst>
            <a:ext uri="{FF2B5EF4-FFF2-40B4-BE49-F238E27FC236}">
              <a16:creationId xmlns:a16="http://schemas.microsoft.com/office/drawing/2014/main" xmlns="" id="{00000000-0008-0000-0000-000039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74" name="AutoShape 272">
          <a:extLst>
            <a:ext uri="{FF2B5EF4-FFF2-40B4-BE49-F238E27FC236}">
              <a16:creationId xmlns:a16="http://schemas.microsoft.com/office/drawing/2014/main" xmlns="" id="{00000000-0008-0000-0000-00003A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75" name="AutoShape 271">
          <a:extLst>
            <a:ext uri="{FF2B5EF4-FFF2-40B4-BE49-F238E27FC236}">
              <a16:creationId xmlns:a16="http://schemas.microsoft.com/office/drawing/2014/main" xmlns="" id="{00000000-0008-0000-0000-00003B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76" name="AutoShape 270">
          <a:extLst>
            <a:ext uri="{FF2B5EF4-FFF2-40B4-BE49-F238E27FC236}">
              <a16:creationId xmlns:a16="http://schemas.microsoft.com/office/drawing/2014/main" xmlns="" id="{00000000-0008-0000-0000-00003C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77" name="AutoShape 269">
          <a:extLst>
            <a:ext uri="{FF2B5EF4-FFF2-40B4-BE49-F238E27FC236}">
              <a16:creationId xmlns:a16="http://schemas.microsoft.com/office/drawing/2014/main" xmlns="" id="{00000000-0008-0000-0000-00003D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78" name="AutoShape 268">
          <a:extLst>
            <a:ext uri="{FF2B5EF4-FFF2-40B4-BE49-F238E27FC236}">
              <a16:creationId xmlns:a16="http://schemas.microsoft.com/office/drawing/2014/main" xmlns="" id="{00000000-0008-0000-0000-00003E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79" name="AutoShape 267">
          <a:extLst>
            <a:ext uri="{FF2B5EF4-FFF2-40B4-BE49-F238E27FC236}">
              <a16:creationId xmlns:a16="http://schemas.microsoft.com/office/drawing/2014/main" xmlns="" id="{00000000-0008-0000-0000-00003F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80" name="AutoShape 266">
          <a:extLst>
            <a:ext uri="{FF2B5EF4-FFF2-40B4-BE49-F238E27FC236}">
              <a16:creationId xmlns:a16="http://schemas.microsoft.com/office/drawing/2014/main" xmlns="" id="{00000000-0008-0000-0000-000040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81" name="AutoShape 265">
          <a:extLst>
            <a:ext uri="{FF2B5EF4-FFF2-40B4-BE49-F238E27FC236}">
              <a16:creationId xmlns:a16="http://schemas.microsoft.com/office/drawing/2014/main" xmlns="" id="{00000000-0008-0000-0000-000041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82" name="AutoShape 264">
          <a:extLst>
            <a:ext uri="{FF2B5EF4-FFF2-40B4-BE49-F238E27FC236}">
              <a16:creationId xmlns:a16="http://schemas.microsoft.com/office/drawing/2014/main" xmlns="" id="{00000000-0008-0000-0000-000042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83" name="AutoShape 263">
          <a:extLst>
            <a:ext uri="{FF2B5EF4-FFF2-40B4-BE49-F238E27FC236}">
              <a16:creationId xmlns:a16="http://schemas.microsoft.com/office/drawing/2014/main" xmlns="" id="{00000000-0008-0000-0000-000043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84" name="AutoShape 262">
          <a:extLst>
            <a:ext uri="{FF2B5EF4-FFF2-40B4-BE49-F238E27FC236}">
              <a16:creationId xmlns:a16="http://schemas.microsoft.com/office/drawing/2014/main" xmlns="" id="{00000000-0008-0000-0000-000044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85" name="AutoShape 261">
          <a:extLst>
            <a:ext uri="{FF2B5EF4-FFF2-40B4-BE49-F238E27FC236}">
              <a16:creationId xmlns:a16="http://schemas.microsoft.com/office/drawing/2014/main" xmlns="" id="{00000000-0008-0000-0000-000045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86" name="AutoShape 260">
          <a:extLst>
            <a:ext uri="{FF2B5EF4-FFF2-40B4-BE49-F238E27FC236}">
              <a16:creationId xmlns:a16="http://schemas.microsoft.com/office/drawing/2014/main" xmlns="" id="{00000000-0008-0000-0000-000046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87" name="AutoShape 259">
          <a:extLst>
            <a:ext uri="{FF2B5EF4-FFF2-40B4-BE49-F238E27FC236}">
              <a16:creationId xmlns:a16="http://schemas.microsoft.com/office/drawing/2014/main" xmlns="" id="{00000000-0008-0000-0000-000047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88" name="AutoShape 258">
          <a:extLst>
            <a:ext uri="{FF2B5EF4-FFF2-40B4-BE49-F238E27FC236}">
              <a16:creationId xmlns:a16="http://schemas.microsoft.com/office/drawing/2014/main" xmlns="" id="{00000000-0008-0000-0000-000048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89" name="AutoShape 257">
          <a:extLst>
            <a:ext uri="{FF2B5EF4-FFF2-40B4-BE49-F238E27FC236}">
              <a16:creationId xmlns:a16="http://schemas.microsoft.com/office/drawing/2014/main" xmlns="" id="{00000000-0008-0000-0000-000049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90" name="AutoShape 256">
          <a:extLst>
            <a:ext uri="{FF2B5EF4-FFF2-40B4-BE49-F238E27FC236}">
              <a16:creationId xmlns:a16="http://schemas.microsoft.com/office/drawing/2014/main" xmlns="" id="{00000000-0008-0000-0000-00004A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91" name="AutoShape 255">
          <a:extLst>
            <a:ext uri="{FF2B5EF4-FFF2-40B4-BE49-F238E27FC236}">
              <a16:creationId xmlns:a16="http://schemas.microsoft.com/office/drawing/2014/main" xmlns="" id="{00000000-0008-0000-0000-00004B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92" name="AutoShape 254">
          <a:extLst>
            <a:ext uri="{FF2B5EF4-FFF2-40B4-BE49-F238E27FC236}">
              <a16:creationId xmlns:a16="http://schemas.microsoft.com/office/drawing/2014/main" xmlns="" id="{00000000-0008-0000-0000-00004C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93" name="AutoShape 253">
          <a:extLst>
            <a:ext uri="{FF2B5EF4-FFF2-40B4-BE49-F238E27FC236}">
              <a16:creationId xmlns:a16="http://schemas.microsoft.com/office/drawing/2014/main" xmlns="" id="{00000000-0008-0000-0000-00004D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94" name="AutoShape 252">
          <a:extLst>
            <a:ext uri="{FF2B5EF4-FFF2-40B4-BE49-F238E27FC236}">
              <a16:creationId xmlns:a16="http://schemas.microsoft.com/office/drawing/2014/main" xmlns="" id="{00000000-0008-0000-0000-00004E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95" name="AutoShape 251">
          <a:extLst>
            <a:ext uri="{FF2B5EF4-FFF2-40B4-BE49-F238E27FC236}">
              <a16:creationId xmlns:a16="http://schemas.microsoft.com/office/drawing/2014/main" xmlns="" id="{00000000-0008-0000-0000-00004F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96" name="AutoShape 250">
          <a:extLst>
            <a:ext uri="{FF2B5EF4-FFF2-40B4-BE49-F238E27FC236}">
              <a16:creationId xmlns:a16="http://schemas.microsoft.com/office/drawing/2014/main" xmlns="" id="{00000000-0008-0000-0000-000050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97" name="AutoShape 249">
          <a:extLst>
            <a:ext uri="{FF2B5EF4-FFF2-40B4-BE49-F238E27FC236}">
              <a16:creationId xmlns:a16="http://schemas.microsoft.com/office/drawing/2014/main" xmlns="" id="{00000000-0008-0000-0000-000051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98" name="AutoShape 248">
          <a:extLst>
            <a:ext uri="{FF2B5EF4-FFF2-40B4-BE49-F238E27FC236}">
              <a16:creationId xmlns:a16="http://schemas.microsoft.com/office/drawing/2014/main" xmlns="" id="{00000000-0008-0000-0000-000052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899" name="AutoShape 247">
          <a:extLst>
            <a:ext uri="{FF2B5EF4-FFF2-40B4-BE49-F238E27FC236}">
              <a16:creationId xmlns:a16="http://schemas.microsoft.com/office/drawing/2014/main" xmlns="" id="{00000000-0008-0000-0000-000053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00" name="AutoShape 246">
          <a:extLst>
            <a:ext uri="{FF2B5EF4-FFF2-40B4-BE49-F238E27FC236}">
              <a16:creationId xmlns:a16="http://schemas.microsoft.com/office/drawing/2014/main" xmlns="" id="{00000000-0008-0000-0000-000054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01" name="AutoShape 245">
          <a:extLst>
            <a:ext uri="{FF2B5EF4-FFF2-40B4-BE49-F238E27FC236}">
              <a16:creationId xmlns:a16="http://schemas.microsoft.com/office/drawing/2014/main" xmlns="" id="{00000000-0008-0000-0000-000055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02" name="AutoShape 244">
          <a:extLst>
            <a:ext uri="{FF2B5EF4-FFF2-40B4-BE49-F238E27FC236}">
              <a16:creationId xmlns:a16="http://schemas.microsoft.com/office/drawing/2014/main" xmlns="" id="{00000000-0008-0000-0000-000056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03" name="AutoShape 243">
          <a:extLst>
            <a:ext uri="{FF2B5EF4-FFF2-40B4-BE49-F238E27FC236}">
              <a16:creationId xmlns:a16="http://schemas.microsoft.com/office/drawing/2014/main" xmlns="" id="{00000000-0008-0000-0000-000057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04" name="AutoShape 242">
          <a:extLst>
            <a:ext uri="{FF2B5EF4-FFF2-40B4-BE49-F238E27FC236}">
              <a16:creationId xmlns:a16="http://schemas.microsoft.com/office/drawing/2014/main" xmlns="" id="{00000000-0008-0000-0000-000058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05" name="AutoShape 241">
          <a:extLst>
            <a:ext uri="{FF2B5EF4-FFF2-40B4-BE49-F238E27FC236}">
              <a16:creationId xmlns:a16="http://schemas.microsoft.com/office/drawing/2014/main" xmlns="" id="{00000000-0008-0000-0000-000059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06" name="AutoShape 240">
          <a:extLst>
            <a:ext uri="{FF2B5EF4-FFF2-40B4-BE49-F238E27FC236}">
              <a16:creationId xmlns:a16="http://schemas.microsoft.com/office/drawing/2014/main" xmlns="" id="{00000000-0008-0000-0000-00005A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07" name="AutoShape 239">
          <a:extLst>
            <a:ext uri="{FF2B5EF4-FFF2-40B4-BE49-F238E27FC236}">
              <a16:creationId xmlns:a16="http://schemas.microsoft.com/office/drawing/2014/main" xmlns="" id="{00000000-0008-0000-0000-00005B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08" name="AutoShape 238">
          <a:extLst>
            <a:ext uri="{FF2B5EF4-FFF2-40B4-BE49-F238E27FC236}">
              <a16:creationId xmlns:a16="http://schemas.microsoft.com/office/drawing/2014/main" xmlns="" id="{00000000-0008-0000-0000-00005C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09" name="AutoShape 237">
          <a:extLst>
            <a:ext uri="{FF2B5EF4-FFF2-40B4-BE49-F238E27FC236}">
              <a16:creationId xmlns:a16="http://schemas.microsoft.com/office/drawing/2014/main" xmlns="" id="{00000000-0008-0000-0000-00005D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10" name="AutoShape 236">
          <a:extLst>
            <a:ext uri="{FF2B5EF4-FFF2-40B4-BE49-F238E27FC236}">
              <a16:creationId xmlns:a16="http://schemas.microsoft.com/office/drawing/2014/main" xmlns="" id="{00000000-0008-0000-0000-00005E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11" name="AutoShape 235">
          <a:extLst>
            <a:ext uri="{FF2B5EF4-FFF2-40B4-BE49-F238E27FC236}">
              <a16:creationId xmlns:a16="http://schemas.microsoft.com/office/drawing/2014/main" xmlns="" id="{00000000-0008-0000-0000-00005F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12" name="AutoShape 234">
          <a:extLst>
            <a:ext uri="{FF2B5EF4-FFF2-40B4-BE49-F238E27FC236}">
              <a16:creationId xmlns:a16="http://schemas.microsoft.com/office/drawing/2014/main" xmlns="" id="{00000000-0008-0000-0000-000060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13" name="AutoShape 233">
          <a:extLst>
            <a:ext uri="{FF2B5EF4-FFF2-40B4-BE49-F238E27FC236}">
              <a16:creationId xmlns:a16="http://schemas.microsoft.com/office/drawing/2014/main" xmlns="" id="{00000000-0008-0000-0000-000061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14" name="AutoShape 232">
          <a:extLst>
            <a:ext uri="{FF2B5EF4-FFF2-40B4-BE49-F238E27FC236}">
              <a16:creationId xmlns:a16="http://schemas.microsoft.com/office/drawing/2014/main" xmlns="" id="{00000000-0008-0000-0000-000062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15" name="AutoShape 231">
          <a:extLst>
            <a:ext uri="{FF2B5EF4-FFF2-40B4-BE49-F238E27FC236}">
              <a16:creationId xmlns:a16="http://schemas.microsoft.com/office/drawing/2014/main" xmlns="" id="{00000000-0008-0000-0000-000063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16" name="AutoShape 230">
          <a:extLst>
            <a:ext uri="{FF2B5EF4-FFF2-40B4-BE49-F238E27FC236}">
              <a16:creationId xmlns:a16="http://schemas.microsoft.com/office/drawing/2014/main" xmlns="" id="{00000000-0008-0000-0000-0000640B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17" name="AutoShape 344">
          <a:extLst>
            <a:ext uri="{FF2B5EF4-FFF2-40B4-BE49-F238E27FC236}">
              <a16:creationId xmlns:a16="http://schemas.microsoft.com/office/drawing/2014/main" xmlns="" id="{3CDD58B8-64D1-4650-8013-BCF09C84BF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18" name="AutoShape 343">
          <a:extLst>
            <a:ext uri="{FF2B5EF4-FFF2-40B4-BE49-F238E27FC236}">
              <a16:creationId xmlns:a16="http://schemas.microsoft.com/office/drawing/2014/main" xmlns="" id="{40F9F4E3-1806-4A39-9873-592980A218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19" name="AutoShape 342">
          <a:extLst>
            <a:ext uri="{FF2B5EF4-FFF2-40B4-BE49-F238E27FC236}">
              <a16:creationId xmlns:a16="http://schemas.microsoft.com/office/drawing/2014/main" xmlns="" id="{684E7916-AA10-4DF4-A454-DDA6E92CC0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20" name="AutoShape 341">
          <a:extLst>
            <a:ext uri="{FF2B5EF4-FFF2-40B4-BE49-F238E27FC236}">
              <a16:creationId xmlns:a16="http://schemas.microsoft.com/office/drawing/2014/main" xmlns="" id="{AAF58259-DC08-4025-8E3C-44C0877E93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21" name="AutoShape 340">
          <a:extLst>
            <a:ext uri="{FF2B5EF4-FFF2-40B4-BE49-F238E27FC236}">
              <a16:creationId xmlns:a16="http://schemas.microsoft.com/office/drawing/2014/main" xmlns="" id="{E2D77F66-DCB1-43CA-A453-10F57D4D80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22" name="AutoShape 339">
          <a:extLst>
            <a:ext uri="{FF2B5EF4-FFF2-40B4-BE49-F238E27FC236}">
              <a16:creationId xmlns:a16="http://schemas.microsoft.com/office/drawing/2014/main" xmlns="" id="{2F6B038A-3920-4034-B112-52FAFA4CCB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23" name="AutoShape 338">
          <a:extLst>
            <a:ext uri="{FF2B5EF4-FFF2-40B4-BE49-F238E27FC236}">
              <a16:creationId xmlns:a16="http://schemas.microsoft.com/office/drawing/2014/main" xmlns="" id="{3C841670-88BE-48BC-B6F8-D216E090B8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24" name="AutoShape 337">
          <a:extLst>
            <a:ext uri="{FF2B5EF4-FFF2-40B4-BE49-F238E27FC236}">
              <a16:creationId xmlns:a16="http://schemas.microsoft.com/office/drawing/2014/main" xmlns="" id="{6251728B-44C1-4D74-B350-C5A446FD48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25" name="AutoShape 336">
          <a:extLst>
            <a:ext uri="{FF2B5EF4-FFF2-40B4-BE49-F238E27FC236}">
              <a16:creationId xmlns:a16="http://schemas.microsoft.com/office/drawing/2014/main" xmlns="" id="{B3656828-A128-488B-A308-66DA48A88D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26" name="AutoShape 335">
          <a:extLst>
            <a:ext uri="{FF2B5EF4-FFF2-40B4-BE49-F238E27FC236}">
              <a16:creationId xmlns:a16="http://schemas.microsoft.com/office/drawing/2014/main" xmlns="" id="{83B7710D-1391-493D-B8D7-95AD5854FA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27" name="AutoShape 334">
          <a:extLst>
            <a:ext uri="{FF2B5EF4-FFF2-40B4-BE49-F238E27FC236}">
              <a16:creationId xmlns:a16="http://schemas.microsoft.com/office/drawing/2014/main" xmlns="" id="{2A9999E9-7951-4D24-81C9-5F8E7A44EE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28" name="AutoShape 333">
          <a:extLst>
            <a:ext uri="{FF2B5EF4-FFF2-40B4-BE49-F238E27FC236}">
              <a16:creationId xmlns:a16="http://schemas.microsoft.com/office/drawing/2014/main" xmlns="" id="{A5EBEB84-15AF-4CB6-81E3-72086357F4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29" name="AutoShape 332">
          <a:extLst>
            <a:ext uri="{FF2B5EF4-FFF2-40B4-BE49-F238E27FC236}">
              <a16:creationId xmlns:a16="http://schemas.microsoft.com/office/drawing/2014/main" xmlns="" id="{BE2B8A4C-B457-4158-8DCC-996FBE1A6F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30" name="AutoShape 331">
          <a:extLst>
            <a:ext uri="{FF2B5EF4-FFF2-40B4-BE49-F238E27FC236}">
              <a16:creationId xmlns:a16="http://schemas.microsoft.com/office/drawing/2014/main" xmlns="" id="{329E92E0-9273-464C-BDC0-B9A7FC957E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31" name="AutoShape 330">
          <a:extLst>
            <a:ext uri="{FF2B5EF4-FFF2-40B4-BE49-F238E27FC236}">
              <a16:creationId xmlns:a16="http://schemas.microsoft.com/office/drawing/2014/main" xmlns="" id="{3E4DFC11-43A3-4625-B3E6-E21645BA00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32" name="AutoShape 329">
          <a:extLst>
            <a:ext uri="{FF2B5EF4-FFF2-40B4-BE49-F238E27FC236}">
              <a16:creationId xmlns:a16="http://schemas.microsoft.com/office/drawing/2014/main" xmlns="" id="{2917A1A5-79E0-456D-9D73-44D8517103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33" name="AutoShape 328">
          <a:extLst>
            <a:ext uri="{FF2B5EF4-FFF2-40B4-BE49-F238E27FC236}">
              <a16:creationId xmlns:a16="http://schemas.microsoft.com/office/drawing/2014/main" xmlns="" id="{BF4EA844-FD27-4D8D-82C7-D79F45C20D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34" name="AutoShape 327">
          <a:extLst>
            <a:ext uri="{FF2B5EF4-FFF2-40B4-BE49-F238E27FC236}">
              <a16:creationId xmlns:a16="http://schemas.microsoft.com/office/drawing/2014/main" xmlns="" id="{25FB03E4-4263-4EF7-837D-CF1B1487BB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35" name="AutoShape 326">
          <a:extLst>
            <a:ext uri="{FF2B5EF4-FFF2-40B4-BE49-F238E27FC236}">
              <a16:creationId xmlns:a16="http://schemas.microsoft.com/office/drawing/2014/main" xmlns="" id="{23366ED2-9406-4334-8A8A-5CDEB2A1BD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36" name="AutoShape 325">
          <a:extLst>
            <a:ext uri="{FF2B5EF4-FFF2-40B4-BE49-F238E27FC236}">
              <a16:creationId xmlns:a16="http://schemas.microsoft.com/office/drawing/2014/main" xmlns="" id="{6B2112A2-A388-4E2B-BDF2-79B155E8A6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37" name="AutoShape 324">
          <a:extLst>
            <a:ext uri="{FF2B5EF4-FFF2-40B4-BE49-F238E27FC236}">
              <a16:creationId xmlns:a16="http://schemas.microsoft.com/office/drawing/2014/main" xmlns="" id="{0EE84A18-71E5-46BA-B5BD-40730D3830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38" name="AutoShape 323">
          <a:extLst>
            <a:ext uri="{FF2B5EF4-FFF2-40B4-BE49-F238E27FC236}">
              <a16:creationId xmlns:a16="http://schemas.microsoft.com/office/drawing/2014/main" xmlns="" id="{5DFFE20B-ACC0-4392-ABC4-33EEC9D3DB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39" name="AutoShape 322">
          <a:extLst>
            <a:ext uri="{FF2B5EF4-FFF2-40B4-BE49-F238E27FC236}">
              <a16:creationId xmlns:a16="http://schemas.microsoft.com/office/drawing/2014/main" xmlns="" id="{09BB129E-3D58-4677-9CF5-A28FA8D9D2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40" name="AutoShape 321">
          <a:extLst>
            <a:ext uri="{FF2B5EF4-FFF2-40B4-BE49-F238E27FC236}">
              <a16:creationId xmlns:a16="http://schemas.microsoft.com/office/drawing/2014/main" xmlns="" id="{6D5E23AB-7BFD-49F0-9931-A02ECBD5B8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41" name="AutoShape 320">
          <a:extLst>
            <a:ext uri="{FF2B5EF4-FFF2-40B4-BE49-F238E27FC236}">
              <a16:creationId xmlns:a16="http://schemas.microsoft.com/office/drawing/2014/main" xmlns="" id="{E95BE1BA-C4F4-4C8B-9EDA-D50EB1FBDB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42" name="AutoShape 319">
          <a:extLst>
            <a:ext uri="{FF2B5EF4-FFF2-40B4-BE49-F238E27FC236}">
              <a16:creationId xmlns:a16="http://schemas.microsoft.com/office/drawing/2014/main" xmlns="" id="{A4B17721-ADD8-4083-9D56-7D91734CC0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43" name="AutoShape 318">
          <a:extLst>
            <a:ext uri="{FF2B5EF4-FFF2-40B4-BE49-F238E27FC236}">
              <a16:creationId xmlns:a16="http://schemas.microsoft.com/office/drawing/2014/main" xmlns="" id="{EC284D42-6D64-41E3-9F92-BB30D6B928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44" name="AutoShape 317">
          <a:extLst>
            <a:ext uri="{FF2B5EF4-FFF2-40B4-BE49-F238E27FC236}">
              <a16:creationId xmlns:a16="http://schemas.microsoft.com/office/drawing/2014/main" xmlns="" id="{8F3C4B97-CB50-444D-9475-658E853DBF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45" name="AutoShape 316">
          <a:extLst>
            <a:ext uri="{FF2B5EF4-FFF2-40B4-BE49-F238E27FC236}">
              <a16:creationId xmlns:a16="http://schemas.microsoft.com/office/drawing/2014/main" xmlns="" id="{BB3D2362-7D59-4A8E-90AD-98499E04E1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46" name="AutoShape 315">
          <a:extLst>
            <a:ext uri="{FF2B5EF4-FFF2-40B4-BE49-F238E27FC236}">
              <a16:creationId xmlns:a16="http://schemas.microsoft.com/office/drawing/2014/main" xmlns="" id="{0E05B955-AD2E-48FC-9F4D-755E4B3184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47" name="AutoShape 314">
          <a:extLst>
            <a:ext uri="{FF2B5EF4-FFF2-40B4-BE49-F238E27FC236}">
              <a16:creationId xmlns:a16="http://schemas.microsoft.com/office/drawing/2014/main" xmlns="" id="{D6B738AA-56A7-4F8F-BC9C-0308BE4FAB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48" name="AutoShape 313">
          <a:extLst>
            <a:ext uri="{FF2B5EF4-FFF2-40B4-BE49-F238E27FC236}">
              <a16:creationId xmlns:a16="http://schemas.microsoft.com/office/drawing/2014/main" xmlns="" id="{6749A4CA-F711-4AFC-A9E1-A2AC0690BF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49" name="AutoShape 312">
          <a:extLst>
            <a:ext uri="{FF2B5EF4-FFF2-40B4-BE49-F238E27FC236}">
              <a16:creationId xmlns:a16="http://schemas.microsoft.com/office/drawing/2014/main" xmlns="" id="{E2E78E15-946C-4FCE-AC98-45DE51F7E9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50" name="AutoShape 311">
          <a:extLst>
            <a:ext uri="{FF2B5EF4-FFF2-40B4-BE49-F238E27FC236}">
              <a16:creationId xmlns:a16="http://schemas.microsoft.com/office/drawing/2014/main" xmlns="" id="{6BE60551-5CF9-419F-A69C-A2B4890A6A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51" name="AutoShape 310">
          <a:extLst>
            <a:ext uri="{FF2B5EF4-FFF2-40B4-BE49-F238E27FC236}">
              <a16:creationId xmlns:a16="http://schemas.microsoft.com/office/drawing/2014/main" xmlns="" id="{020081D5-41B5-4CCA-AC20-3D325037B2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52" name="AutoShape 309">
          <a:extLst>
            <a:ext uri="{FF2B5EF4-FFF2-40B4-BE49-F238E27FC236}">
              <a16:creationId xmlns:a16="http://schemas.microsoft.com/office/drawing/2014/main" xmlns="" id="{3CA9D763-9A1D-4B52-94D7-1BD90191DE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53" name="AutoShape 308">
          <a:extLst>
            <a:ext uri="{FF2B5EF4-FFF2-40B4-BE49-F238E27FC236}">
              <a16:creationId xmlns:a16="http://schemas.microsoft.com/office/drawing/2014/main" xmlns="" id="{EEA1F20E-4A90-406C-B14F-3169DDC38F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54" name="AutoShape 307">
          <a:extLst>
            <a:ext uri="{FF2B5EF4-FFF2-40B4-BE49-F238E27FC236}">
              <a16:creationId xmlns:a16="http://schemas.microsoft.com/office/drawing/2014/main" xmlns="" id="{0F58ABC7-F0C8-4B8E-AE28-93E7DF0876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55" name="AutoShape 306">
          <a:extLst>
            <a:ext uri="{FF2B5EF4-FFF2-40B4-BE49-F238E27FC236}">
              <a16:creationId xmlns:a16="http://schemas.microsoft.com/office/drawing/2014/main" xmlns="" id="{4F1942BC-99D0-4C0C-A4E7-40124187E9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56" name="AutoShape 305">
          <a:extLst>
            <a:ext uri="{FF2B5EF4-FFF2-40B4-BE49-F238E27FC236}">
              <a16:creationId xmlns:a16="http://schemas.microsoft.com/office/drawing/2014/main" xmlns="" id="{893CC9BC-89A0-4986-9FC0-EDDEE91D6E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57" name="AutoShape 304">
          <a:extLst>
            <a:ext uri="{FF2B5EF4-FFF2-40B4-BE49-F238E27FC236}">
              <a16:creationId xmlns:a16="http://schemas.microsoft.com/office/drawing/2014/main" xmlns="" id="{F6F64696-F972-4025-B1C3-1390FE7840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58" name="AutoShape 303">
          <a:extLst>
            <a:ext uri="{FF2B5EF4-FFF2-40B4-BE49-F238E27FC236}">
              <a16:creationId xmlns:a16="http://schemas.microsoft.com/office/drawing/2014/main" xmlns="" id="{D8B6AD0D-E9EE-4B52-894A-1AE13AD0DF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59" name="AutoShape 302">
          <a:extLst>
            <a:ext uri="{FF2B5EF4-FFF2-40B4-BE49-F238E27FC236}">
              <a16:creationId xmlns:a16="http://schemas.microsoft.com/office/drawing/2014/main" xmlns="" id="{3891BE7A-3250-4342-B8D2-4F630D76B5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60" name="AutoShape 301">
          <a:extLst>
            <a:ext uri="{FF2B5EF4-FFF2-40B4-BE49-F238E27FC236}">
              <a16:creationId xmlns:a16="http://schemas.microsoft.com/office/drawing/2014/main" xmlns="" id="{32198A81-2A4F-49C2-AFF5-A8B7712B8A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61" name="AutoShape 300">
          <a:extLst>
            <a:ext uri="{FF2B5EF4-FFF2-40B4-BE49-F238E27FC236}">
              <a16:creationId xmlns:a16="http://schemas.microsoft.com/office/drawing/2014/main" xmlns="" id="{0AC66572-E6F4-4E77-A604-6E86970948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62" name="AutoShape 299">
          <a:extLst>
            <a:ext uri="{FF2B5EF4-FFF2-40B4-BE49-F238E27FC236}">
              <a16:creationId xmlns:a16="http://schemas.microsoft.com/office/drawing/2014/main" xmlns="" id="{5519DA72-A5D6-4315-8CF9-590479CDD8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63" name="AutoShape 298">
          <a:extLst>
            <a:ext uri="{FF2B5EF4-FFF2-40B4-BE49-F238E27FC236}">
              <a16:creationId xmlns:a16="http://schemas.microsoft.com/office/drawing/2014/main" xmlns="" id="{35ED7AEF-C70E-48B7-A6B0-54FFC53F25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64" name="AutoShape 297">
          <a:extLst>
            <a:ext uri="{FF2B5EF4-FFF2-40B4-BE49-F238E27FC236}">
              <a16:creationId xmlns:a16="http://schemas.microsoft.com/office/drawing/2014/main" xmlns="" id="{4DDDD237-7E0E-48AC-86F4-0A3C9F6C99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65" name="AutoShape 296">
          <a:extLst>
            <a:ext uri="{FF2B5EF4-FFF2-40B4-BE49-F238E27FC236}">
              <a16:creationId xmlns:a16="http://schemas.microsoft.com/office/drawing/2014/main" xmlns="" id="{976CA271-C5D7-4490-BFEA-031F227360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66" name="AutoShape 295">
          <a:extLst>
            <a:ext uri="{FF2B5EF4-FFF2-40B4-BE49-F238E27FC236}">
              <a16:creationId xmlns:a16="http://schemas.microsoft.com/office/drawing/2014/main" xmlns="" id="{F800C9CC-FF1F-4A9F-9332-2551A83B3C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67" name="AutoShape 294">
          <a:extLst>
            <a:ext uri="{FF2B5EF4-FFF2-40B4-BE49-F238E27FC236}">
              <a16:creationId xmlns:a16="http://schemas.microsoft.com/office/drawing/2014/main" xmlns="" id="{DC932DE4-E2BE-422F-8E1A-3826ABEB58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68" name="AutoShape 293">
          <a:extLst>
            <a:ext uri="{FF2B5EF4-FFF2-40B4-BE49-F238E27FC236}">
              <a16:creationId xmlns:a16="http://schemas.microsoft.com/office/drawing/2014/main" xmlns="" id="{88813607-B0A8-44BF-ADAF-946F0AF78B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69" name="AutoShape 292">
          <a:extLst>
            <a:ext uri="{FF2B5EF4-FFF2-40B4-BE49-F238E27FC236}">
              <a16:creationId xmlns:a16="http://schemas.microsoft.com/office/drawing/2014/main" xmlns="" id="{6D4C471E-DE4E-46CC-86FD-F5D509648B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70" name="AutoShape 291">
          <a:extLst>
            <a:ext uri="{FF2B5EF4-FFF2-40B4-BE49-F238E27FC236}">
              <a16:creationId xmlns:a16="http://schemas.microsoft.com/office/drawing/2014/main" xmlns="" id="{AF05B848-49B0-4568-88DE-F2FA92D89D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71" name="AutoShape 290">
          <a:extLst>
            <a:ext uri="{FF2B5EF4-FFF2-40B4-BE49-F238E27FC236}">
              <a16:creationId xmlns:a16="http://schemas.microsoft.com/office/drawing/2014/main" xmlns="" id="{4AD49436-653A-4871-877C-1C5E41AFEA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72" name="AutoShape 289">
          <a:extLst>
            <a:ext uri="{FF2B5EF4-FFF2-40B4-BE49-F238E27FC236}">
              <a16:creationId xmlns:a16="http://schemas.microsoft.com/office/drawing/2014/main" xmlns="" id="{BF163292-373E-4B1A-9C4D-A59AC8EE8A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73" name="AutoShape 288">
          <a:extLst>
            <a:ext uri="{FF2B5EF4-FFF2-40B4-BE49-F238E27FC236}">
              <a16:creationId xmlns:a16="http://schemas.microsoft.com/office/drawing/2014/main" xmlns="" id="{CC2A0558-5112-4D92-9CB8-8585686DF2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74" name="AutoShape 287">
          <a:extLst>
            <a:ext uri="{FF2B5EF4-FFF2-40B4-BE49-F238E27FC236}">
              <a16:creationId xmlns:a16="http://schemas.microsoft.com/office/drawing/2014/main" xmlns="" id="{69F38483-04BF-4C58-AE83-F996B1B653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75" name="AutoShape 286">
          <a:extLst>
            <a:ext uri="{FF2B5EF4-FFF2-40B4-BE49-F238E27FC236}">
              <a16:creationId xmlns:a16="http://schemas.microsoft.com/office/drawing/2014/main" xmlns="" id="{F9DE921A-39DF-4AAA-8295-3351EA72B7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76" name="AutoShape 285">
          <a:extLst>
            <a:ext uri="{FF2B5EF4-FFF2-40B4-BE49-F238E27FC236}">
              <a16:creationId xmlns:a16="http://schemas.microsoft.com/office/drawing/2014/main" xmlns="" id="{CB5E1E0F-11F1-4A1F-9280-350A477E4C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77" name="AutoShape 284">
          <a:extLst>
            <a:ext uri="{FF2B5EF4-FFF2-40B4-BE49-F238E27FC236}">
              <a16:creationId xmlns:a16="http://schemas.microsoft.com/office/drawing/2014/main" xmlns="" id="{A0EE08BE-6E62-4884-8999-4FAABA280B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78" name="AutoShape 283">
          <a:extLst>
            <a:ext uri="{FF2B5EF4-FFF2-40B4-BE49-F238E27FC236}">
              <a16:creationId xmlns:a16="http://schemas.microsoft.com/office/drawing/2014/main" xmlns="" id="{84B44C6C-E9A4-49F5-BF03-5FB943BAD4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79" name="AutoShape 282">
          <a:extLst>
            <a:ext uri="{FF2B5EF4-FFF2-40B4-BE49-F238E27FC236}">
              <a16:creationId xmlns:a16="http://schemas.microsoft.com/office/drawing/2014/main" xmlns="" id="{88AE6FA9-EE8D-4422-BFDB-02AE3C600F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80" name="AutoShape 281">
          <a:extLst>
            <a:ext uri="{FF2B5EF4-FFF2-40B4-BE49-F238E27FC236}">
              <a16:creationId xmlns:a16="http://schemas.microsoft.com/office/drawing/2014/main" xmlns="" id="{631406C1-7E6F-4851-8873-847D06F797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81" name="AutoShape 280">
          <a:extLst>
            <a:ext uri="{FF2B5EF4-FFF2-40B4-BE49-F238E27FC236}">
              <a16:creationId xmlns:a16="http://schemas.microsoft.com/office/drawing/2014/main" xmlns="" id="{2B9A33FF-C625-49B5-BE70-FBEFEE3E32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82" name="AutoShape 279">
          <a:extLst>
            <a:ext uri="{FF2B5EF4-FFF2-40B4-BE49-F238E27FC236}">
              <a16:creationId xmlns:a16="http://schemas.microsoft.com/office/drawing/2014/main" xmlns="" id="{3865DC50-C39B-493E-AA2B-4F0DB4930E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83" name="AutoShape 278">
          <a:extLst>
            <a:ext uri="{FF2B5EF4-FFF2-40B4-BE49-F238E27FC236}">
              <a16:creationId xmlns:a16="http://schemas.microsoft.com/office/drawing/2014/main" xmlns="" id="{041D5B73-6600-4423-9DCC-672C564389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84" name="AutoShape 277">
          <a:extLst>
            <a:ext uri="{FF2B5EF4-FFF2-40B4-BE49-F238E27FC236}">
              <a16:creationId xmlns:a16="http://schemas.microsoft.com/office/drawing/2014/main" xmlns="" id="{12EFA658-ACD1-46EE-BCFA-22D040A663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85" name="AutoShape 276">
          <a:extLst>
            <a:ext uri="{FF2B5EF4-FFF2-40B4-BE49-F238E27FC236}">
              <a16:creationId xmlns:a16="http://schemas.microsoft.com/office/drawing/2014/main" xmlns="" id="{9B7B0487-A1D6-49E9-ACC8-928184ABC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86" name="AutoShape 275">
          <a:extLst>
            <a:ext uri="{FF2B5EF4-FFF2-40B4-BE49-F238E27FC236}">
              <a16:creationId xmlns:a16="http://schemas.microsoft.com/office/drawing/2014/main" xmlns="" id="{60463E44-8610-4BC8-8753-8B82E2D792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87" name="AutoShape 274">
          <a:extLst>
            <a:ext uri="{FF2B5EF4-FFF2-40B4-BE49-F238E27FC236}">
              <a16:creationId xmlns:a16="http://schemas.microsoft.com/office/drawing/2014/main" xmlns="" id="{4DED5A4C-43A4-444D-A2BD-F3BE4C6457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88" name="AutoShape 273">
          <a:extLst>
            <a:ext uri="{FF2B5EF4-FFF2-40B4-BE49-F238E27FC236}">
              <a16:creationId xmlns:a16="http://schemas.microsoft.com/office/drawing/2014/main" xmlns="" id="{8739CF77-880A-4512-AB77-D1158B3CCC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89" name="AutoShape 272">
          <a:extLst>
            <a:ext uri="{FF2B5EF4-FFF2-40B4-BE49-F238E27FC236}">
              <a16:creationId xmlns:a16="http://schemas.microsoft.com/office/drawing/2014/main" xmlns="" id="{D64CABEE-4B45-4BAE-9DB1-3D560124D0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90" name="AutoShape 271">
          <a:extLst>
            <a:ext uri="{FF2B5EF4-FFF2-40B4-BE49-F238E27FC236}">
              <a16:creationId xmlns:a16="http://schemas.microsoft.com/office/drawing/2014/main" xmlns="" id="{1A752F4C-20F3-4AB3-B697-E7CA1D578B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91" name="AutoShape 270">
          <a:extLst>
            <a:ext uri="{FF2B5EF4-FFF2-40B4-BE49-F238E27FC236}">
              <a16:creationId xmlns:a16="http://schemas.microsoft.com/office/drawing/2014/main" xmlns="" id="{B7CAD7BE-07F2-46EE-BF3B-9697C8D04E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92" name="AutoShape 269">
          <a:extLst>
            <a:ext uri="{FF2B5EF4-FFF2-40B4-BE49-F238E27FC236}">
              <a16:creationId xmlns:a16="http://schemas.microsoft.com/office/drawing/2014/main" xmlns="" id="{233AC113-4A27-43E9-85EA-080AE4ADC0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93" name="AutoShape 268">
          <a:extLst>
            <a:ext uri="{FF2B5EF4-FFF2-40B4-BE49-F238E27FC236}">
              <a16:creationId xmlns:a16="http://schemas.microsoft.com/office/drawing/2014/main" xmlns="" id="{F4F7B9B2-B406-4353-908E-5AA69F11FB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94" name="AutoShape 267">
          <a:extLst>
            <a:ext uri="{FF2B5EF4-FFF2-40B4-BE49-F238E27FC236}">
              <a16:creationId xmlns:a16="http://schemas.microsoft.com/office/drawing/2014/main" xmlns="" id="{2DA10386-52BA-468D-9834-3219C2BF4E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95" name="AutoShape 266">
          <a:extLst>
            <a:ext uri="{FF2B5EF4-FFF2-40B4-BE49-F238E27FC236}">
              <a16:creationId xmlns:a16="http://schemas.microsoft.com/office/drawing/2014/main" xmlns="" id="{0907F554-9848-4063-90DE-D1DF5B3152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96" name="AutoShape 265">
          <a:extLst>
            <a:ext uri="{FF2B5EF4-FFF2-40B4-BE49-F238E27FC236}">
              <a16:creationId xmlns:a16="http://schemas.microsoft.com/office/drawing/2014/main" xmlns="" id="{C0ED5371-7D3E-431B-8496-800E425973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97" name="AutoShape 264">
          <a:extLst>
            <a:ext uri="{FF2B5EF4-FFF2-40B4-BE49-F238E27FC236}">
              <a16:creationId xmlns:a16="http://schemas.microsoft.com/office/drawing/2014/main" xmlns="" id="{0C4260CB-8CA9-4B1A-9F66-BBC7CE88D9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98" name="AutoShape 263">
          <a:extLst>
            <a:ext uri="{FF2B5EF4-FFF2-40B4-BE49-F238E27FC236}">
              <a16:creationId xmlns:a16="http://schemas.microsoft.com/office/drawing/2014/main" xmlns="" id="{4073618A-F1A8-42E1-942E-C5D3710DC2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2999" name="AutoShape 262">
          <a:extLst>
            <a:ext uri="{FF2B5EF4-FFF2-40B4-BE49-F238E27FC236}">
              <a16:creationId xmlns:a16="http://schemas.microsoft.com/office/drawing/2014/main" xmlns="" id="{B5BD9571-A0A6-4C1E-9DF4-C9C4FD621F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00" name="AutoShape 261">
          <a:extLst>
            <a:ext uri="{FF2B5EF4-FFF2-40B4-BE49-F238E27FC236}">
              <a16:creationId xmlns:a16="http://schemas.microsoft.com/office/drawing/2014/main" xmlns="" id="{D437A856-F673-4BBF-8C47-89E9EC4FEF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01" name="AutoShape 260">
          <a:extLst>
            <a:ext uri="{FF2B5EF4-FFF2-40B4-BE49-F238E27FC236}">
              <a16:creationId xmlns:a16="http://schemas.microsoft.com/office/drawing/2014/main" xmlns="" id="{0F406648-0A7F-48B3-9F47-E4D32AA9F8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02" name="AutoShape 259">
          <a:extLst>
            <a:ext uri="{FF2B5EF4-FFF2-40B4-BE49-F238E27FC236}">
              <a16:creationId xmlns:a16="http://schemas.microsoft.com/office/drawing/2014/main" xmlns="" id="{72921525-A127-4FDF-A183-5412DD8C9F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03" name="AutoShape 258">
          <a:extLst>
            <a:ext uri="{FF2B5EF4-FFF2-40B4-BE49-F238E27FC236}">
              <a16:creationId xmlns:a16="http://schemas.microsoft.com/office/drawing/2014/main" xmlns="" id="{5C674F53-B06B-4E30-A47A-6DC77F3656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04" name="AutoShape 257">
          <a:extLst>
            <a:ext uri="{FF2B5EF4-FFF2-40B4-BE49-F238E27FC236}">
              <a16:creationId xmlns:a16="http://schemas.microsoft.com/office/drawing/2014/main" xmlns="" id="{6AEC0F35-7150-4981-8836-3318B51D39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05" name="AutoShape 256">
          <a:extLst>
            <a:ext uri="{FF2B5EF4-FFF2-40B4-BE49-F238E27FC236}">
              <a16:creationId xmlns:a16="http://schemas.microsoft.com/office/drawing/2014/main" xmlns="" id="{79DDC54B-0765-4C6D-9E96-EA38B915B7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06" name="AutoShape 255">
          <a:extLst>
            <a:ext uri="{FF2B5EF4-FFF2-40B4-BE49-F238E27FC236}">
              <a16:creationId xmlns:a16="http://schemas.microsoft.com/office/drawing/2014/main" xmlns="" id="{F5EB3F88-681E-4674-ACBC-0621EE8B1B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07" name="AutoShape 254">
          <a:extLst>
            <a:ext uri="{FF2B5EF4-FFF2-40B4-BE49-F238E27FC236}">
              <a16:creationId xmlns:a16="http://schemas.microsoft.com/office/drawing/2014/main" xmlns="" id="{F67A1EAD-674A-4304-AD98-343F9DF393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08" name="AutoShape 253">
          <a:extLst>
            <a:ext uri="{FF2B5EF4-FFF2-40B4-BE49-F238E27FC236}">
              <a16:creationId xmlns:a16="http://schemas.microsoft.com/office/drawing/2014/main" xmlns="" id="{6991846C-6E42-4BF0-AB53-7E38DC394C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09" name="AutoShape 252">
          <a:extLst>
            <a:ext uri="{FF2B5EF4-FFF2-40B4-BE49-F238E27FC236}">
              <a16:creationId xmlns:a16="http://schemas.microsoft.com/office/drawing/2014/main" xmlns="" id="{9B512F20-8982-47D0-8EB2-8B336D402A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10" name="AutoShape 251">
          <a:extLst>
            <a:ext uri="{FF2B5EF4-FFF2-40B4-BE49-F238E27FC236}">
              <a16:creationId xmlns:a16="http://schemas.microsoft.com/office/drawing/2014/main" xmlns="" id="{229D6E37-5425-46B9-9AD4-60F3BE4AC7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11" name="AutoShape 250">
          <a:extLst>
            <a:ext uri="{FF2B5EF4-FFF2-40B4-BE49-F238E27FC236}">
              <a16:creationId xmlns:a16="http://schemas.microsoft.com/office/drawing/2014/main" xmlns="" id="{27537BB1-47A0-4064-BE0C-9D6A56672E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12" name="AutoShape 249">
          <a:extLst>
            <a:ext uri="{FF2B5EF4-FFF2-40B4-BE49-F238E27FC236}">
              <a16:creationId xmlns:a16="http://schemas.microsoft.com/office/drawing/2014/main" xmlns="" id="{CB6218E6-76F8-4FD3-8A8E-56BF8A01DA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13" name="AutoShape 248">
          <a:extLst>
            <a:ext uri="{FF2B5EF4-FFF2-40B4-BE49-F238E27FC236}">
              <a16:creationId xmlns:a16="http://schemas.microsoft.com/office/drawing/2014/main" xmlns="" id="{29D42F58-F5B4-4F53-B3AE-4DFC2C0721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14" name="AutoShape 247">
          <a:extLst>
            <a:ext uri="{FF2B5EF4-FFF2-40B4-BE49-F238E27FC236}">
              <a16:creationId xmlns:a16="http://schemas.microsoft.com/office/drawing/2014/main" xmlns="" id="{26E0DBAB-8E5A-4153-BA07-692CB33529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15" name="AutoShape 246">
          <a:extLst>
            <a:ext uri="{FF2B5EF4-FFF2-40B4-BE49-F238E27FC236}">
              <a16:creationId xmlns:a16="http://schemas.microsoft.com/office/drawing/2014/main" xmlns="" id="{B52C7898-B1E7-4C50-9450-63491B5F86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16" name="AutoShape 245">
          <a:extLst>
            <a:ext uri="{FF2B5EF4-FFF2-40B4-BE49-F238E27FC236}">
              <a16:creationId xmlns:a16="http://schemas.microsoft.com/office/drawing/2014/main" xmlns="" id="{9EC79D89-20A7-41CD-A09D-E10E4391D8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17" name="AutoShape 244">
          <a:extLst>
            <a:ext uri="{FF2B5EF4-FFF2-40B4-BE49-F238E27FC236}">
              <a16:creationId xmlns:a16="http://schemas.microsoft.com/office/drawing/2014/main" xmlns="" id="{AD6F5A48-9248-438D-897E-6EBFCD2DC0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18" name="AutoShape 243">
          <a:extLst>
            <a:ext uri="{FF2B5EF4-FFF2-40B4-BE49-F238E27FC236}">
              <a16:creationId xmlns:a16="http://schemas.microsoft.com/office/drawing/2014/main" xmlns="" id="{54FAFF27-D216-4547-A929-0BF91BBA74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19" name="AutoShape 242">
          <a:extLst>
            <a:ext uri="{FF2B5EF4-FFF2-40B4-BE49-F238E27FC236}">
              <a16:creationId xmlns:a16="http://schemas.microsoft.com/office/drawing/2014/main" xmlns="" id="{7CE81CA6-2953-47BB-99D5-EC314F3AA2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20" name="AutoShape 241">
          <a:extLst>
            <a:ext uri="{FF2B5EF4-FFF2-40B4-BE49-F238E27FC236}">
              <a16:creationId xmlns:a16="http://schemas.microsoft.com/office/drawing/2014/main" xmlns="" id="{ACED2906-CFC2-4689-B338-D3D331DF0A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21" name="AutoShape 240">
          <a:extLst>
            <a:ext uri="{FF2B5EF4-FFF2-40B4-BE49-F238E27FC236}">
              <a16:creationId xmlns:a16="http://schemas.microsoft.com/office/drawing/2014/main" xmlns="" id="{28A6460A-43F7-4A1B-AFBF-55E6D74875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22" name="AutoShape 239">
          <a:extLst>
            <a:ext uri="{FF2B5EF4-FFF2-40B4-BE49-F238E27FC236}">
              <a16:creationId xmlns:a16="http://schemas.microsoft.com/office/drawing/2014/main" xmlns="" id="{BDC4022D-CE3B-4ADD-B50E-0D8A59ADEE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23" name="AutoShape 238">
          <a:extLst>
            <a:ext uri="{FF2B5EF4-FFF2-40B4-BE49-F238E27FC236}">
              <a16:creationId xmlns:a16="http://schemas.microsoft.com/office/drawing/2014/main" xmlns="" id="{453E5819-C985-48DE-99F9-C2C3956AC9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24" name="AutoShape 237">
          <a:extLst>
            <a:ext uri="{FF2B5EF4-FFF2-40B4-BE49-F238E27FC236}">
              <a16:creationId xmlns:a16="http://schemas.microsoft.com/office/drawing/2014/main" xmlns="" id="{5E563DB3-F9FF-4274-91CD-A561D34511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25" name="AutoShape 236">
          <a:extLst>
            <a:ext uri="{FF2B5EF4-FFF2-40B4-BE49-F238E27FC236}">
              <a16:creationId xmlns:a16="http://schemas.microsoft.com/office/drawing/2014/main" xmlns="" id="{ECB78B9B-1B62-4010-8C12-840DBFCC5B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26" name="AutoShape 235">
          <a:extLst>
            <a:ext uri="{FF2B5EF4-FFF2-40B4-BE49-F238E27FC236}">
              <a16:creationId xmlns:a16="http://schemas.microsoft.com/office/drawing/2014/main" xmlns="" id="{EA6F485B-D6D4-4CD0-B859-56336713A4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27" name="AutoShape 234">
          <a:extLst>
            <a:ext uri="{FF2B5EF4-FFF2-40B4-BE49-F238E27FC236}">
              <a16:creationId xmlns:a16="http://schemas.microsoft.com/office/drawing/2014/main" xmlns="" id="{3D406E55-2C75-4F32-A3B7-BF9268E099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28" name="AutoShape 233">
          <a:extLst>
            <a:ext uri="{FF2B5EF4-FFF2-40B4-BE49-F238E27FC236}">
              <a16:creationId xmlns:a16="http://schemas.microsoft.com/office/drawing/2014/main" xmlns="" id="{B42F82E5-EA57-4791-911A-374F2A130E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29" name="AutoShape 232">
          <a:extLst>
            <a:ext uri="{FF2B5EF4-FFF2-40B4-BE49-F238E27FC236}">
              <a16:creationId xmlns:a16="http://schemas.microsoft.com/office/drawing/2014/main" xmlns="" id="{DEE26139-E95E-44AD-84DC-B2C3B68D5A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30" name="AutoShape 231">
          <a:extLst>
            <a:ext uri="{FF2B5EF4-FFF2-40B4-BE49-F238E27FC236}">
              <a16:creationId xmlns:a16="http://schemas.microsoft.com/office/drawing/2014/main" xmlns="" id="{8169B831-4761-470F-AEA0-61E38E7787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31" name="AutoShape 230">
          <a:extLst>
            <a:ext uri="{FF2B5EF4-FFF2-40B4-BE49-F238E27FC236}">
              <a16:creationId xmlns:a16="http://schemas.microsoft.com/office/drawing/2014/main" xmlns="" id="{5CA6C3B1-D2B0-4397-B456-F9ECF399AC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32" name="AutoShape 344">
          <a:extLst>
            <a:ext uri="{FF2B5EF4-FFF2-40B4-BE49-F238E27FC236}">
              <a16:creationId xmlns:a16="http://schemas.microsoft.com/office/drawing/2014/main" xmlns="" id="{6B77F510-8D6A-4DEC-B050-858E806462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33" name="AutoShape 343">
          <a:extLst>
            <a:ext uri="{FF2B5EF4-FFF2-40B4-BE49-F238E27FC236}">
              <a16:creationId xmlns:a16="http://schemas.microsoft.com/office/drawing/2014/main" xmlns="" id="{018D79BA-08D6-4C7A-91D2-42560CF487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34" name="AutoShape 342">
          <a:extLst>
            <a:ext uri="{FF2B5EF4-FFF2-40B4-BE49-F238E27FC236}">
              <a16:creationId xmlns:a16="http://schemas.microsoft.com/office/drawing/2014/main" xmlns="" id="{161D96B6-094C-4118-BD12-62BCEEBD82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35" name="AutoShape 341">
          <a:extLst>
            <a:ext uri="{FF2B5EF4-FFF2-40B4-BE49-F238E27FC236}">
              <a16:creationId xmlns:a16="http://schemas.microsoft.com/office/drawing/2014/main" xmlns="" id="{BAB0E4EB-28C4-4EB1-81B3-A9D0A1822A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36" name="AutoShape 340">
          <a:extLst>
            <a:ext uri="{FF2B5EF4-FFF2-40B4-BE49-F238E27FC236}">
              <a16:creationId xmlns:a16="http://schemas.microsoft.com/office/drawing/2014/main" xmlns="" id="{8B55935E-DB04-4F41-822E-58A67ECC10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37" name="AutoShape 339">
          <a:extLst>
            <a:ext uri="{FF2B5EF4-FFF2-40B4-BE49-F238E27FC236}">
              <a16:creationId xmlns:a16="http://schemas.microsoft.com/office/drawing/2014/main" xmlns="" id="{18594C3F-0E72-45FF-B740-886A397D6B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38" name="AutoShape 338">
          <a:extLst>
            <a:ext uri="{FF2B5EF4-FFF2-40B4-BE49-F238E27FC236}">
              <a16:creationId xmlns:a16="http://schemas.microsoft.com/office/drawing/2014/main" xmlns="" id="{E2EFDB6D-5E84-41CC-AA3F-B57EA477FF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39" name="AutoShape 337">
          <a:extLst>
            <a:ext uri="{FF2B5EF4-FFF2-40B4-BE49-F238E27FC236}">
              <a16:creationId xmlns:a16="http://schemas.microsoft.com/office/drawing/2014/main" xmlns="" id="{C33B811B-06B6-4808-948F-7D6A9D82B3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40" name="AutoShape 336">
          <a:extLst>
            <a:ext uri="{FF2B5EF4-FFF2-40B4-BE49-F238E27FC236}">
              <a16:creationId xmlns:a16="http://schemas.microsoft.com/office/drawing/2014/main" xmlns="" id="{603D29A0-BE6B-475F-AB0F-A5465E68D5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41" name="AutoShape 335">
          <a:extLst>
            <a:ext uri="{FF2B5EF4-FFF2-40B4-BE49-F238E27FC236}">
              <a16:creationId xmlns:a16="http://schemas.microsoft.com/office/drawing/2014/main" xmlns="" id="{202685B5-5839-4D31-BC08-3740F2363C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42" name="AutoShape 334">
          <a:extLst>
            <a:ext uri="{FF2B5EF4-FFF2-40B4-BE49-F238E27FC236}">
              <a16:creationId xmlns:a16="http://schemas.microsoft.com/office/drawing/2014/main" xmlns="" id="{9B834115-0200-473D-A554-2D21D03CD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43" name="AutoShape 333">
          <a:extLst>
            <a:ext uri="{FF2B5EF4-FFF2-40B4-BE49-F238E27FC236}">
              <a16:creationId xmlns:a16="http://schemas.microsoft.com/office/drawing/2014/main" xmlns="" id="{77A60967-06CA-4CD2-ABF9-12F617587B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44" name="AutoShape 332">
          <a:extLst>
            <a:ext uri="{FF2B5EF4-FFF2-40B4-BE49-F238E27FC236}">
              <a16:creationId xmlns:a16="http://schemas.microsoft.com/office/drawing/2014/main" xmlns="" id="{A7516BBC-0C33-40FD-BA12-A6CFEADAC9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45" name="AutoShape 331">
          <a:extLst>
            <a:ext uri="{FF2B5EF4-FFF2-40B4-BE49-F238E27FC236}">
              <a16:creationId xmlns:a16="http://schemas.microsoft.com/office/drawing/2014/main" xmlns="" id="{69A285A6-0064-424B-B190-E3C6B19C7B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46" name="AutoShape 330">
          <a:extLst>
            <a:ext uri="{FF2B5EF4-FFF2-40B4-BE49-F238E27FC236}">
              <a16:creationId xmlns:a16="http://schemas.microsoft.com/office/drawing/2014/main" xmlns="" id="{310C31D6-5AD4-4FF2-B578-3517D811CC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47" name="AutoShape 329">
          <a:extLst>
            <a:ext uri="{FF2B5EF4-FFF2-40B4-BE49-F238E27FC236}">
              <a16:creationId xmlns:a16="http://schemas.microsoft.com/office/drawing/2014/main" xmlns="" id="{9BEF82FC-8348-4142-85BB-B93550F9FA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48" name="AutoShape 328">
          <a:extLst>
            <a:ext uri="{FF2B5EF4-FFF2-40B4-BE49-F238E27FC236}">
              <a16:creationId xmlns:a16="http://schemas.microsoft.com/office/drawing/2014/main" xmlns="" id="{A9590237-5C2F-41BE-B5EE-42A78E08D0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49" name="AutoShape 327">
          <a:extLst>
            <a:ext uri="{FF2B5EF4-FFF2-40B4-BE49-F238E27FC236}">
              <a16:creationId xmlns:a16="http://schemas.microsoft.com/office/drawing/2014/main" xmlns="" id="{C93D0143-DB4B-40FD-B620-EE56D0F427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50" name="AutoShape 326">
          <a:extLst>
            <a:ext uri="{FF2B5EF4-FFF2-40B4-BE49-F238E27FC236}">
              <a16:creationId xmlns:a16="http://schemas.microsoft.com/office/drawing/2014/main" xmlns="" id="{1F715B5C-FF7E-443E-86B4-D7E3C1E0CB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51" name="AutoShape 325">
          <a:extLst>
            <a:ext uri="{FF2B5EF4-FFF2-40B4-BE49-F238E27FC236}">
              <a16:creationId xmlns:a16="http://schemas.microsoft.com/office/drawing/2014/main" xmlns="" id="{9688F3B9-5F1C-4AE0-BAC4-CF3E7CC2F0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52" name="AutoShape 324">
          <a:extLst>
            <a:ext uri="{FF2B5EF4-FFF2-40B4-BE49-F238E27FC236}">
              <a16:creationId xmlns:a16="http://schemas.microsoft.com/office/drawing/2014/main" xmlns="" id="{7A9E96A5-0C48-42A7-996B-7BB7B84F1E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53" name="AutoShape 323">
          <a:extLst>
            <a:ext uri="{FF2B5EF4-FFF2-40B4-BE49-F238E27FC236}">
              <a16:creationId xmlns:a16="http://schemas.microsoft.com/office/drawing/2014/main" xmlns="" id="{C9094954-8AFE-48B7-80FF-279070D8D1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54" name="AutoShape 322">
          <a:extLst>
            <a:ext uri="{FF2B5EF4-FFF2-40B4-BE49-F238E27FC236}">
              <a16:creationId xmlns:a16="http://schemas.microsoft.com/office/drawing/2014/main" xmlns="" id="{80ED29E1-4EFB-4DD4-BDAE-74D1A06EC5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55" name="AutoShape 321">
          <a:extLst>
            <a:ext uri="{FF2B5EF4-FFF2-40B4-BE49-F238E27FC236}">
              <a16:creationId xmlns:a16="http://schemas.microsoft.com/office/drawing/2014/main" xmlns="" id="{81A3BD19-F6F4-4547-8387-BA7CC3FFDD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56" name="AutoShape 320">
          <a:extLst>
            <a:ext uri="{FF2B5EF4-FFF2-40B4-BE49-F238E27FC236}">
              <a16:creationId xmlns:a16="http://schemas.microsoft.com/office/drawing/2014/main" xmlns="" id="{1926502B-99A1-4F6B-81E4-C362CF9C8E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57" name="AutoShape 319">
          <a:extLst>
            <a:ext uri="{FF2B5EF4-FFF2-40B4-BE49-F238E27FC236}">
              <a16:creationId xmlns:a16="http://schemas.microsoft.com/office/drawing/2014/main" xmlns="" id="{44D317F6-1B95-4B9C-9EE6-124CCF09B0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58" name="AutoShape 318">
          <a:extLst>
            <a:ext uri="{FF2B5EF4-FFF2-40B4-BE49-F238E27FC236}">
              <a16:creationId xmlns:a16="http://schemas.microsoft.com/office/drawing/2014/main" xmlns="" id="{729CC3CD-55EC-4EF9-98C9-6437C27447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59" name="AutoShape 317">
          <a:extLst>
            <a:ext uri="{FF2B5EF4-FFF2-40B4-BE49-F238E27FC236}">
              <a16:creationId xmlns:a16="http://schemas.microsoft.com/office/drawing/2014/main" xmlns="" id="{434D8A04-BAD2-435A-885B-C71085F171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60" name="AutoShape 316">
          <a:extLst>
            <a:ext uri="{FF2B5EF4-FFF2-40B4-BE49-F238E27FC236}">
              <a16:creationId xmlns:a16="http://schemas.microsoft.com/office/drawing/2014/main" xmlns="" id="{29917108-23ED-407C-B6DB-3E89C168E7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61" name="AutoShape 315">
          <a:extLst>
            <a:ext uri="{FF2B5EF4-FFF2-40B4-BE49-F238E27FC236}">
              <a16:creationId xmlns:a16="http://schemas.microsoft.com/office/drawing/2014/main" xmlns="" id="{9D191EBE-65C2-4763-A52F-07E183381F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62" name="AutoShape 314">
          <a:extLst>
            <a:ext uri="{FF2B5EF4-FFF2-40B4-BE49-F238E27FC236}">
              <a16:creationId xmlns:a16="http://schemas.microsoft.com/office/drawing/2014/main" xmlns="" id="{3A80EB47-C085-4739-BFFD-F98C8217EA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63" name="AutoShape 313">
          <a:extLst>
            <a:ext uri="{FF2B5EF4-FFF2-40B4-BE49-F238E27FC236}">
              <a16:creationId xmlns:a16="http://schemas.microsoft.com/office/drawing/2014/main" xmlns="" id="{22730C90-812A-4A5F-A442-C8554AF6BC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64" name="AutoShape 312">
          <a:extLst>
            <a:ext uri="{FF2B5EF4-FFF2-40B4-BE49-F238E27FC236}">
              <a16:creationId xmlns:a16="http://schemas.microsoft.com/office/drawing/2014/main" xmlns="" id="{C4544039-8472-465E-B825-A57700E868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65" name="AutoShape 311">
          <a:extLst>
            <a:ext uri="{FF2B5EF4-FFF2-40B4-BE49-F238E27FC236}">
              <a16:creationId xmlns:a16="http://schemas.microsoft.com/office/drawing/2014/main" xmlns="" id="{02B7BB6E-9FAA-40A5-B5F3-6035495D3A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66" name="AutoShape 310">
          <a:extLst>
            <a:ext uri="{FF2B5EF4-FFF2-40B4-BE49-F238E27FC236}">
              <a16:creationId xmlns:a16="http://schemas.microsoft.com/office/drawing/2014/main" xmlns="" id="{C8408D65-FB77-4AE8-8043-5B4C7C7D6B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67" name="AutoShape 309">
          <a:extLst>
            <a:ext uri="{FF2B5EF4-FFF2-40B4-BE49-F238E27FC236}">
              <a16:creationId xmlns:a16="http://schemas.microsoft.com/office/drawing/2014/main" xmlns="" id="{DE8E0246-57B2-4E9E-B0BC-AE2CB5F20A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68" name="AutoShape 308">
          <a:extLst>
            <a:ext uri="{FF2B5EF4-FFF2-40B4-BE49-F238E27FC236}">
              <a16:creationId xmlns:a16="http://schemas.microsoft.com/office/drawing/2014/main" xmlns="" id="{FD91BD3C-AC1C-45C4-9262-F83025720C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69" name="AutoShape 307">
          <a:extLst>
            <a:ext uri="{FF2B5EF4-FFF2-40B4-BE49-F238E27FC236}">
              <a16:creationId xmlns:a16="http://schemas.microsoft.com/office/drawing/2014/main" xmlns="" id="{0E392878-35FA-438C-9ED8-A16C8AC1C5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70" name="AutoShape 306">
          <a:extLst>
            <a:ext uri="{FF2B5EF4-FFF2-40B4-BE49-F238E27FC236}">
              <a16:creationId xmlns:a16="http://schemas.microsoft.com/office/drawing/2014/main" xmlns="" id="{B0DF620C-21D9-45A0-AA0E-CD96A89016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71" name="AutoShape 305">
          <a:extLst>
            <a:ext uri="{FF2B5EF4-FFF2-40B4-BE49-F238E27FC236}">
              <a16:creationId xmlns:a16="http://schemas.microsoft.com/office/drawing/2014/main" xmlns="" id="{C70C8EA3-F9DA-4DB3-8BB4-E6B7ED458F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72" name="AutoShape 304">
          <a:extLst>
            <a:ext uri="{FF2B5EF4-FFF2-40B4-BE49-F238E27FC236}">
              <a16:creationId xmlns:a16="http://schemas.microsoft.com/office/drawing/2014/main" xmlns="" id="{123CB109-CE72-4E26-B699-AFCC39AA1D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73" name="AutoShape 303">
          <a:extLst>
            <a:ext uri="{FF2B5EF4-FFF2-40B4-BE49-F238E27FC236}">
              <a16:creationId xmlns:a16="http://schemas.microsoft.com/office/drawing/2014/main" xmlns="" id="{9BC62AC1-F1C8-426C-AD20-95C02F57F2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74" name="AutoShape 302">
          <a:extLst>
            <a:ext uri="{FF2B5EF4-FFF2-40B4-BE49-F238E27FC236}">
              <a16:creationId xmlns:a16="http://schemas.microsoft.com/office/drawing/2014/main" xmlns="" id="{0E455906-A55B-4131-A728-32857D0217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75" name="AutoShape 301">
          <a:extLst>
            <a:ext uri="{FF2B5EF4-FFF2-40B4-BE49-F238E27FC236}">
              <a16:creationId xmlns:a16="http://schemas.microsoft.com/office/drawing/2014/main" xmlns="" id="{CFC0DB3D-034C-4BA3-89CC-DFE6FFE7AA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76" name="AutoShape 300">
          <a:extLst>
            <a:ext uri="{FF2B5EF4-FFF2-40B4-BE49-F238E27FC236}">
              <a16:creationId xmlns:a16="http://schemas.microsoft.com/office/drawing/2014/main" xmlns="" id="{406B1213-3E30-490A-85F5-2691C6E96E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77" name="AutoShape 299">
          <a:extLst>
            <a:ext uri="{FF2B5EF4-FFF2-40B4-BE49-F238E27FC236}">
              <a16:creationId xmlns:a16="http://schemas.microsoft.com/office/drawing/2014/main" xmlns="" id="{89F494DD-8D1D-4733-B290-CED540F991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78" name="AutoShape 298">
          <a:extLst>
            <a:ext uri="{FF2B5EF4-FFF2-40B4-BE49-F238E27FC236}">
              <a16:creationId xmlns:a16="http://schemas.microsoft.com/office/drawing/2014/main" xmlns="" id="{DE741182-DEB1-4AB9-8757-171DCD908F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79" name="AutoShape 297">
          <a:extLst>
            <a:ext uri="{FF2B5EF4-FFF2-40B4-BE49-F238E27FC236}">
              <a16:creationId xmlns:a16="http://schemas.microsoft.com/office/drawing/2014/main" xmlns="" id="{345261FA-DBD7-4C16-B960-B940712451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80" name="AutoShape 296">
          <a:extLst>
            <a:ext uri="{FF2B5EF4-FFF2-40B4-BE49-F238E27FC236}">
              <a16:creationId xmlns:a16="http://schemas.microsoft.com/office/drawing/2014/main" xmlns="" id="{F96A9185-C2C1-46E2-98EE-87956184DC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81" name="AutoShape 295">
          <a:extLst>
            <a:ext uri="{FF2B5EF4-FFF2-40B4-BE49-F238E27FC236}">
              <a16:creationId xmlns:a16="http://schemas.microsoft.com/office/drawing/2014/main" xmlns="" id="{4220C214-1298-4169-9B30-A613AB5609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82" name="AutoShape 294">
          <a:extLst>
            <a:ext uri="{FF2B5EF4-FFF2-40B4-BE49-F238E27FC236}">
              <a16:creationId xmlns:a16="http://schemas.microsoft.com/office/drawing/2014/main" xmlns="" id="{CF6EDEEA-DF4D-4C8D-8EC9-92519F6CD9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83" name="AutoShape 293">
          <a:extLst>
            <a:ext uri="{FF2B5EF4-FFF2-40B4-BE49-F238E27FC236}">
              <a16:creationId xmlns:a16="http://schemas.microsoft.com/office/drawing/2014/main" xmlns="" id="{EA273A50-A4E4-40F7-9A62-6F84E788C7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84" name="AutoShape 292">
          <a:extLst>
            <a:ext uri="{FF2B5EF4-FFF2-40B4-BE49-F238E27FC236}">
              <a16:creationId xmlns:a16="http://schemas.microsoft.com/office/drawing/2014/main" xmlns="" id="{3B2CA2B5-3474-44BA-BEC5-6AE215BC4B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85" name="AutoShape 291">
          <a:extLst>
            <a:ext uri="{FF2B5EF4-FFF2-40B4-BE49-F238E27FC236}">
              <a16:creationId xmlns:a16="http://schemas.microsoft.com/office/drawing/2014/main" xmlns="" id="{C16AB5E0-278E-4588-A9C8-1A0BCCCBEB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86" name="AutoShape 290">
          <a:extLst>
            <a:ext uri="{FF2B5EF4-FFF2-40B4-BE49-F238E27FC236}">
              <a16:creationId xmlns:a16="http://schemas.microsoft.com/office/drawing/2014/main" xmlns="" id="{B5400ADD-971B-4B5F-B372-DCD992865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87" name="AutoShape 289">
          <a:extLst>
            <a:ext uri="{FF2B5EF4-FFF2-40B4-BE49-F238E27FC236}">
              <a16:creationId xmlns:a16="http://schemas.microsoft.com/office/drawing/2014/main" xmlns="" id="{6608A2C1-AD4C-4D50-985F-7936F3D8F3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88" name="AutoShape 288">
          <a:extLst>
            <a:ext uri="{FF2B5EF4-FFF2-40B4-BE49-F238E27FC236}">
              <a16:creationId xmlns:a16="http://schemas.microsoft.com/office/drawing/2014/main" xmlns="" id="{4FD06F64-DB3C-4DAE-93EC-CE26055C85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89" name="AutoShape 287">
          <a:extLst>
            <a:ext uri="{FF2B5EF4-FFF2-40B4-BE49-F238E27FC236}">
              <a16:creationId xmlns:a16="http://schemas.microsoft.com/office/drawing/2014/main" xmlns="" id="{E5C7218D-8B2C-400A-86CB-F679F20C8C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90" name="AutoShape 286">
          <a:extLst>
            <a:ext uri="{FF2B5EF4-FFF2-40B4-BE49-F238E27FC236}">
              <a16:creationId xmlns:a16="http://schemas.microsoft.com/office/drawing/2014/main" xmlns="" id="{4DAAAE42-A4DA-4D05-8CEE-68A58AA242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91" name="AutoShape 285">
          <a:extLst>
            <a:ext uri="{FF2B5EF4-FFF2-40B4-BE49-F238E27FC236}">
              <a16:creationId xmlns:a16="http://schemas.microsoft.com/office/drawing/2014/main" xmlns="" id="{5888684B-348B-4194-A50B-24CFBDF03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92" name="AutoShape 284">
          <a:extLst>
            <a:ext uri="{FF2B5EF4-FFF2-40B4-BE49-F238E27FC236}">
              <a16:creationId xmlns:a16="http://schemas.microsoft.com/office/drawing/2014/main" xmlns="" id="{A3966748-2A76-4B06-85CA-29D09F8B5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93" name="AutoShape 283">
          <a:extLst>
            <a:ext uri="{FF2B5EF4-FFF2-40B4-BE49-F238E27FC236}">
              <a16:creationId xmlns:a16="http://schemas.microsoft.com/office/drawing/2014/main" xmlns="" id="{8FDB47F5-868E-453F-8274-BDF9394483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94" name="AutoShape 282">
          <a:extLst>
            <a:ext uri="{FF2B5EF4-FFF2-40B4-BE49-F238E27FC236}">
              <a16:creationId xmlns:a16="http://schemas.microsoft.com/office/drawing/2014/main" xmlns="" id="{D9B3E2DD-654B-4F8A-8D3F-8A47C59DFE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95" name="AutoShape 281">
          <a:extLst>
            <a:ext uri="{FF2B5EF4-FFF2-40B4-BE49-F238E27FC236}">
              <a16:creationId xmlns:a16="http://schemas.microsoft.com/office/drawing/2014/main" xmlns="" id="{ADF28F4E-8997-4718-A110-1638A82787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96" name="AutoShape 280">
          <a:extLst>
            <a:ext uri="{FF2B5EF4-FFF2-40B4-BE49-F238E27FC236}">
              <a16:creationId xmlns:a16="http://schemas.microsoft.com/office/drawing/2014/main" xmlns="" id="{BE611545-462C-4B2D-A4A3-13E452B1EC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97" name="AutoShape 279">
          <a:extLst>
            <a:ext uri="{FF2B5EF4-FFF2-40B4-BE49-F238E27FC236}">
              <a16:creationId xmlns:a16="http://schemas.microsoft.com/office/drawing/2014/main" xmlns="" id="{18C84B7C-93E2-4B02-ADCE-E1BFF68422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98" name="AutoShape 278">
          <a:extLst>
            <a:ext uri="{FF2B5EF4-FFF2-40B4-BE49-F238E27FC236}">
              <a16:creationId xmlns:a16="http://schemas.microsoft.com/office/drawing/2014/main" xmlns="" id="{A066A9E9-BE90-4C10-9F80-7C0771E151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099" name="AutoShape 277">
          <a:extLst>
            <a:ext uri="{FF2B5EF4-FFF2-40B4-BE49-F238E27FC236}">
              <a16:creationId xmlns:a16="http://schemas.microsoft.com/office/drawing/2014/main" xmlns="" id="{F8DD648F-3D98-4D1A-8BBC-1F797BE490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00" name="AutoShape 276">
          <a:extLst>
            <a:ext uri="{FF2B5EF4-FFF2-40B4-BE49-F238E27FC236}">
              <a16:creationId xmlns:a16="http://schemas.microsoft.com/office/drawing/2014/main" xmlns="" id="{E51FF43D-E2D8-42B7-94E3-5CD9EC229F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01" name="AutoShape 275">
          <a:extLst>
            <a:ext uri="{FF2B5EF4-FFF2-40B4-BE49-F238E27FC236}">
              <a16:creationId xmlns:a16="http://schemas.microsoft.com/office/drawing/2014/main" xmlns="" id="{0566F457-5374-4727-AF3A-ED05D19DC2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02" name="AutoShape 274">
          <a:extLst>
            <a:ext uri="{FF2B5EF4-FFF2-40B4-BE49-F238E27FC236}">
              <a16:creationId xmlns:a16="http://schemas.microsoft.com/office/drawing/2014/main" xmlns="" id="{DE32C4C8-0BF7-4D40-9AB7-3EE2E570DF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03" name="AutoShape 273">
          <a:extLst>
            <a:ext uri="{FF2B5EF4-FFF2-40B4-BE49-F238E27FC236}">
              <a16:creationId xmlns:a16="http://schemas.microsoft.com/office/drawing/2014/main" xmlns="" id="{904D43C7-EE13-471B-9F10-24FAF1BDD6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04" name="AutoShape 272">
          <a:extLst>
            <a:ext uri="{FF2B5EF4-FFF2-40B4-BE49-F238E27FC236}">
              <a16:creationId xmlns:a16="http://schemas.microsoft.com/office/drawing/2014/main" xmlns="" id="{853CAEBC-B028-4C7E-A87A-ED42C30F18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05" name="AutoShape 271">
          <a:extLst>
            <a:ext uri="{FF2B5EF4-FFF2-40B4-BE49-F238E27FC236}">
              <a16:creationId xmlns:a16="http://schemas.microsoft.com/office/drawing/2014/main" xmlns="" id="{313328B1-6B8A-4772-8340-BBD63A4184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06" name="AutoShape 270">
          <a:extLst>
            <a:ext uri="{FF2B5EF4-FFF2-40B4-BE49-F238E27FC236}">
              <a16:creationId xmlns:a16="http://schemas.microsoft.com/office/drawing/2014/main" xmlns="" id="{003E008B-5806-4BEE-8265-2549E21AA4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07" name="AutoShape 269">
          <a:extLst>
            <a:ext uri="{FF2B5EF4-FFF2-40B4-BE49-F238E27FC236}">
              <a16:creationId xmlns:a16="http://schemas.microsoft.com/office/drawing/2014/main" xmlns="" id="{8FD63FB8-B6FE-4B7D-913E-44ECE58E72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08" name="AutoShape 268">
          <a:extLst>
            <a:ext uri="{FF2B5EF4-FFF2-40B4-BE49-F238E27FC236}">
              <a16:creationId xmlns:a16="http://schemas.microsoft.com/office/drawing/2014/main" xmlns="" id="{689A3437-35AD-428E-8C71-4E83E35ECF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09" name="AutoShape 267">
          <a:extLst>
            <a:ext uri="{FF2B5EF4-FFF2-40B4-BE49-F238E27FC236}">
              <a16:creationId xmlns:a16="http://schemas.microsoft.com/office/drawing/2014/main" xmlns="" id="{4487D226-D046-48BA-91A6-A66E14EC99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10" name="AutoShape 266">
          <a:extLst>
            <a:ext uri="{FF2B5EF4-FFF2-40B4-BE49-F238E27FC236}">
              <a16:creationId xmlns:a16="http://schemas.microsoft.com/office/drawing/2014/main" xmlns="" id="{249497D5-A0CB-4B42-8390-EBFC2B320C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11" name="AutoShape 265">
          <a:extLst>
            <a:ext uri="{FF2B5EF4-FFF2-40B4-BE49-F238E27FC236}">
              <a16:creationId xmlns:a16="http://schemas.microsoft.com/office/drawing/2014/main" xmlns="" id="{E3FD9823-A7CB-49D6-B3A0-8A3B0680EC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12" name="AutoShape 264">
          <a:extLst>
            <a:ext uri="{FF2B5EF4-FFF2-40B4-BE49-F238E27FC236}">
              <a16:creationId xmlns:a16="http://schemas.microsoft.com/office/drawing/2014/main" xmlns="" id="{15BFAFFF-04C6-428B-8765-A1C3CBF23B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13" name="AutoShape 263">
          <a:extLst>
            <a:ext uri="{FF2B5EF4-FFF2-40B4-BE49-F238E27FC236}">
              <a16:creationId xmlns:a16="http://schemas.microsoft.com/office/drawing/2014/main" xmlns="" id="{0E24EB65-5E50-4ABA-9ACC-3F19DD5DB9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14" name="AutoShape 262">
          <a:extLst>
            <a:ext uri="{FF2B5EF4-FFF2-40B4-BE49-F238E27FC236}">
              <a16:creationId xmlns:a16="http://schemas.microsoft.com/office/drawing/2014/main" xmlns="" id="{7319B4F9-6FC8-4715-9B36-76088B8137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15" name="AutoShape 261">
          <a:extLst>
            <a:ext uri="{FF2B5EF4-FFF2-40B4-BE49-F238E27FC236}">
              <a16:creationId xmlns:a16="http://schemas.microsoft.com/office/drawing/2014/main" xmlns="" id="{2CDBEC89-7C2C-4B18-A9C7-2AAC841675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16" name="AutoShape 260">
          <a:extLst>
            <a:ext uri="{FF2B5EF4-FFF2-40B4-BE49-F238E27FC236}">
              <a16:creationId xmlns:a16="http://schemas.microsoft.com/office/drawing/2014/main" xmlns="" id="{0282F4F1-BFB8-4D64-98AE-DCFCB8DD92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17" name="AutoShape 259">
          <a:extLst>
            <a:ext uri="{FF2B5EF4-FFF2-40B4-BE49-F238E27FC236}">
              <a16:creationId xmlns:a16="http://schemas.microsoft.com/office/drawing/2014/main" xmlns="" id="{9A262E16-36FD-40FF-BC65-B317E9ED82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18" name="AutoShape 258">
          <a:extLst>
            <a:ext uri="{FF2B5EF4-FFF2-40B4-BE49-F238E27FC236}">
              <a16:creationId xmlns:a16="http://schemas.microsoft.com/office/drawing/2014/main" xmlns="" id="{6360ABD5-DE03-48CF-BE63-4DAA315B29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19" name="AutoShape 257">
          <a:extLst>
            <a:ext uri="{FF2B5EF4-FFF2-40B4-BE49-F238E27FC236}">
              <a16:creationId xmlns:a16="http://schemas.microsoft.com/office/drawing/2014/main" xmlns="" id="{B1FC83AC-3786-41BE-BF7E-FEC4C25EEA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20" name="AutoShape 256">
          <a:extLst>
            <a:ext uri="{FF2B5EF4-FFF2-40B4-BE49-F238E27FC236}">
              <a16:creationId xmlns:a16="http://schemas.microsoft.com/office/drawing/2014/main" xmlns="" id="{83139B66-3301-41A8-8AC6-DE81CDB228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21" name="AutoShape 255">
          <a:extLst>
            <a:ext uri="{FF2B5EF4-FFF2-40B4-BE49-F238E27FC236}">
              <a16:creationId xmlns:a16="http://schemas.microsoft.com/office/drawing/2014/main" xmlns="" id="{D7C7303B-6554-4419-98B2-9535010911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22" name="AutoShape 254">
          <a:extLst>
            <a:ext uri="{FF2B5EF4-FFF2-40B4-BE49-F238E27FC236}">
              <a16:creationId xmlns:a16="http://schemas.microsoft.com/office/drawing/2014/main" xmlns="" id="{BDF7D3D4-D4E8-4814-BD15-C151C59942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23" name="AutoShape 253">
          <a:extLst>
            <a:ext uri="{FF2B5EF4-FFF2-40B4-BE49-F238E27FC236}">
              <a16:creationId xmlns:a16="http://schemas.microsoft.com/office/drawing/2014/main" xmlns="" id="{A4D29B40-EE52-4037-A491-9CD76854DE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24" name="AutoShape 252">
          <a:extLst>
            <a:ext uri="{FF2B5EF4-FFF2-40B4-BE49-F238E27FC236}">
              <a16:creationId xmlns:a16="http://schemas.microsoft.com/office/drawing/2014/main" xmlns="" id="{06F017FA-372D-472F-AECE-6D12EA89D3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25" name="AutoShape 251">
          <a:extLst>
            <a:ext uri="{FF2B5EF4-FFF2-40B4-BE49-F238E27FC236}">
              <a16:creationId xmlns:a16="http://schemas.microsoft.com/office/drawing/2014/main" xmlns="" id="{30A85F3E-EC43-4058-AB2C-17D789077D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26" name="AutoShape 250">
          <a:extLst>
            <a:ext uri="{FF2B5EF4-FFF2-40B4-BE49-F238E27FC236}">
              <a16:creationId xmlns:a16="http://schemas.microsoft.com/office/drawing/2014/main" xmlns="" id="{15E3FC88-DDC5-44A2-98FE-9EBF435D42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27" name="AutoShape 249">
          <a:extLst>
            <a:ext uri="{FF2B5EF4-FFF2-40B4-BE49-F238E27FC236}">
              <a16:creationId xmlns:a16="http://schemas.microsoft.com/office/drawing/2014/main" xmlns="" id="{BDBE53DB-CACE-48C9-A6A1-ECE80003EF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28" name="AutoShape 248">
          <a:extLst>
            <a:ext uri="{FF2B5EF4-FFF2-40B4-BE49-F238E27FC236}">
              <a16:creationId xmlns:a16="http://schemas.microsoft.com/office/drawing/2014/main" xmlns="" id="{A19DBECE-278F-4FAD-9CD3-2C10554259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29" name="AutoShape 247">
          <a:extLst>
            <a:ext uri="{FF2B5EF4-FFF2-40B4-BE49-F238E27FC236}">
              <a16:creationId xmlns:a16="http://schemas.microsoft.com/office/drawing/2014/main" xmlns="" id="{8CE164FB-E7F4-4556-832F-5F7D5BD014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30" name="AutoShape 246">
          <a:extLst>
            <a:ext uri="{FF2B5EF4-FFF2-40B4-BE49-F238E27FC236}">
              <a16:creationId xmlns:a16="http://schemas.microsoft.com/office/drawing/2014/main" xmlns="" id="{9BC67F21-1BC3-4416-B5C0-867718B99F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31" name="AutoShape 245">
          <a:extLst>
            <a:ext uri="{FF2B5EF4-FFF2-40B4-BE49-F238E27FC236}">
              <a16:creationId xmlns:a16="http://schemas.microsoft.com/office/drawing/2014/main" xmlns="" id="{BB5CBE7C-39DE-4AA5-9D00-1291B248C4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32" name="AutoShape 244">
          <a:extLst>
            <a:ext uri="{FF2B5EF4-FFF2-40B4-BE49-F238E27FC236}">
              <a16:creationId xmlns:a16="http://schemas.microsoft.com/office/drawing/2014/main" xmlns="" id="{8C7CCFB1-E2D4-46FE-BCE7-6B1BC6C822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33" name="AutoShape 243">
          <a:extLst>
            <a:ext uri="{FF2B5EF4-FFF2-40B4-BE49-F238E27FC236}">
              <a16:creationId xmlns:a16="http://schemas.microsoft.com/office/drawing/2014/main" xmlns="" id="{8EF0064F-EAD2-4C2A-9B8D-F0EB9752BD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34" name="AutoShape 242">
          <a:extLst>
            <a:ext uri="{FF2B5EF4-FFF2-40B4-BE49-F238E27FC236}">
              <a16:creationId xmlns:a16="http://schemas.microsoft.com/office/drawing/2014/main" xmlns="" id="{CF99E8EB-EB65-4845-AAB0-9400369454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35" name="AutoShape 241">
          <a:extLst>
            <a:ext uri="{FF2B5EF4-FFF2-40B4-BE49-F238E27FC236}">
              <a16:creationId xmlns:a16="http://schemas.microsoft.com/office/drawing/2014/main" xmlns="" id="{5401DF7C-C7A1-4E71-9C03-4EE850C00A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36" name="AutoShape 240">
          <a:extLst>
            <a:ext uri="{FF2B5EF4-FFF2-40B4-BE49-F238E27FC236}">
              <a16:creationId xmlns:a16="http://schemas.microsoft.com/office/drawing/2014/main" xmlns="" id="{3648968A-D0AC-4BEE-A93E-2ED4F3922B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37" name="AutoShape 239">
          <a:extLst>
            <a:ext uri="{FF2B5EF4-FFF2-40B4-BE49-F238E27FC236}">
              <a16:creationId xmlns:a16="http://schemas.microsoft.com/office/drawing/2014/main" xmlns="" id="{FDE3D0FC-A7D7-401A-A434-604635764B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38" name="AutoShape 238">
          <a:extLst>
            <a:ext uri="{FF2B5EF4-FFF2-40B4-BE49-F238E27FC236}">
              <a16:creationId xmlns:a16="http://schemas.microsoft.com/office/drawing/2014/main" xmlns="" id="{C32A3AB0-A30E-4760-8800-EAD09F897A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39" name="AutoShape 237">
          <a:extLst>
            <a:ext uri="{FF2B5EF4-FFF2-40B4-BE49-F238E27FC236}">
              <a16:creationId xmlns:a16="http://schemas.microsoft.com/office/drawing/2014/main" xmlns="" id="{EF06384D-C171-483A-8DB1-6F3752163D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40" name="AutoShape 236">
          <a:extLst>
            <a:ext uri="{FF2B5EF4-FFF2-40B4-BE49-F238E27FC236}">
              <a16:creationId xmlns:a16="http://schemas.microsoft.com/office/drawing/2014/main" xmlns="" id="{8F5FE23E-E130-4EA4-A100-AE0662A131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41" name="AutoShape 235">
          <a:extLst>
            <a:ext uri="{FF2B5EF4-FFF2-40B4-BE49-F238E27FC236}">
              <a16:creationId xmlns:a16="http://schemas.microsoft.com/office/drawing/2014/main" xmlns="" id="{68884D6F-17E4-4270-85C3-AD0EF94225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42" name="AutoShape 234">
          <a:extLst>
            <a:ext uri="{FF2B5EF4-FFF2-40B4-BE49-F238E27FC236}">
              <a16:creationId xmlns:a16="http://schemas.microsoft.com/office/drawing/2014/main" xmlns="" id="{421CDBE0-5F90-458B-8A06-EF1406D161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43" name="AutoShape 233">
          <a:extLst>
            <a:ext uri="{FF2B5EF4-FFF2-40B4-BE49-F238E27FC236}">
              <a16:creationId xmlns:a16="http://schemas.microsoft.com/office/drawing/2014/main" xmlns="" id="{064ABDA4-80CF-4E25-AB42-A2D8C2215F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44" name="AutoShape 232">
          <a:extLst>
            <a:ext uri="{FF2B5EF4-FFF2-40B4-BE49-F238E27FC236}">
              <a16:creationId xmlns:a16="http://schemas.microsoft.com/office/drawing/2014/main" xmlns="" id="{F6E5202D-4B83-45CB-946F-970C0CE2A3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45" name="AutoShape 231">
          <a:extLst>
            <a:ext uri="{FF2B5EF4-FFF2-40B4-BE49-F238E27FC236}">
              <a16:creationId xmlns:a16="http://schemas.microsoft.com/office/drawing/2014/main" xmlns="" id="{D9891F9F-415A-4F60-A6F7-B43C3D3E1E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46" name="AutoShape 230">
          <a:extLst>
            <a:ext uri="{FF2B5EF4-FFF2-40B4-BE49-F238E27FC236}">
              <a16:creationId xmlns:a16="http://schemas.microsoft.com/office/drawing/2014/main" xmlns="" id="{840F0DBB-0B71-406E-B38B-19CE865456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47" name="AutoShape 344">
          <a:extLst>
            <a:ext uri="{FF2B5EF4-FFF2-40B4-BE49-F238E27FC236}">
              <a16:creationId xmlns:a16="http://schemas.microsoft.com/office/drawing/2014/main" xmlns="" id="{DAD8A520-0D3D-4E47-A84E-49B0924C63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48" name="AutoShape 343">
          <a:extLst>
            <a:ext uri="{FF2B5EF4-FFF2-40B4-BE49-F238E27FC236}">
              <a16:creationId xmlns:a16="http://schemas.microsoft.com/office/drawing/2014/main" xmlns="" id="{40C10104-EB2E-4ED8-8A12-12348B96E3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49" name="AutoShape 342">
          <a:extLst>
            <a:ext uri="{FF2B5EF4-FFF2-40B4-BE49-F238E27FC236}">
              <a16:creationId xmlns:a16="http://schemas.microsoft.com/office/drawing/2014/main" xmlns="" id="{DA81CC64-3F49-4F8E-9C4B-B2A792D378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50" name="AutoShape 341">
          <a:extLst>
            <a:ext uri="{FF2B5EF4-FFF2-40B4-BE49-F238E27FC236}">
              <a16:creationId xmlns:a16="http://schemas.microsoft.com/office/drawing/2014/main" xmlns="" id="{A1777039-4A0B-4837-AD3B-F3D0F15F01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51" name="AutoShape 340">
          <a:extLst>
            <a:ext uri="{FF2B5EF4-FFF2-40B4-BE49-F238E27FC236}">
              <a16:creationId xmlns:a16="http://schemas.microsoft.com/office/drawing/2014/main" xmlns="" id="{F27F954E-E8EF-4E6F-A99B-7781B76E44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52" name="AutoShape 339">
          <a:extLst>
            <a:ext uri="{FF2B5EF4-FFF2-40B4-BE49-F238E27FC236}">
              <a16:creationId xmlns:a16="http://schemas.microsoft.com/office/drawing/2014/main" xmlns="" id="{6EC72366-1EEB-4763-AEFB-D4E4577C16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53" name="AutoShape 338">
          <a:extLst>
            <a:ext uri="{FF2B5EF4-FFF2-40B4-BE49-F238E27FC236}">
              <a16:creationId xmlns:a16="http://schemas.microsoft.com/office/drawing/2014/main" xmlns="" id="{6E240C80-9E7F-492B-AB11-4557EB9E70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54" name="AutoShape 337">
          <a:extLst>
            <a:ext uri="{FF2B5EF4-FFF2-40B4-BE49-F238E27FC236}">
              <a16:creationId xmlns:a16="http://schemas.microsoft.com/office/drawing/2014/main" xmlns="" id="{73183AFA-59A9-4BF2-8102-34EA207380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55" name="AutoShape 336">
          <a:extLst>
            <a:ext uri="{FF2B5EF4-FFF2-40B4-BE49-F238E27FC236}">
              <a16:creationId xmlns:a16="http://schemas.microsoft.com/office/drawing/2014/main" xmlns="" id="{900167F9-9BDF-4AD5-89D9-6B1F958EC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56" name="AutoShape 335">
          <a:extLst>
            <a:ext uri="{FF2B5EF4-FFF2-40B4-BE49-F238E27FC236}">
              <a16:creationId xmlns:a16="http://schemas.microsoft.com/office/drawing/2014/main" xmlns="" id="{9B620A1D-10CA-4F24-8C3E-CC4A81E0D6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57" name="AutoShape 334">
          <a:extLst>
            <a:ext uri="{FF2B5EF4-FFF2-40B4-BE49-F238E27FC236}">
              <a16:creationId xmlns:a16="http://schemas.microsoft.com/office/drawing/2014/main" xmlns="" id="{995C2AA7-7DAF-4586-8E8B-34C0C7972E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58" name="AutoShape 333">
          <a:extLst>
            <a:ext uri="{FF2B5EF4-FFF2-40B4-BE49-F238E27FC236}">
              <a16:creationId xmlns:a16="http://schemas.microsoft.com/office/drawing/2014/main" xmlns="" id="{8DDD9124-03AC-442C-9E9B-F6DAE23CBC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59" name="AutoShape 332">
          <a:extLst>
            <a:ext uri="{FF2B5EF4-FFF2-40B4-BE49-F238E27FC236}">
              <a16:creationId xmlns:a16="http://schemas.microsoft.com/office/drawing/2014/main" xmlns="" id="{12CF4265-82D9-42E2-9AE1-D57207139C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60" name="AutoShape 331">
          <a:extLst>
            <a:ext uri="{FF2B5EF4-FFF2-40B4-BE49-F238E27FC236}">
              <a16:creationId xmlns:a16="http://schemas.microsoft.com/office/drawing/2014/main" xmlns="" id="{2EE344E9-E252-4B5C-8567-D5DBDAAC1C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61" name="AutoShape 330">
          <a:extLst>
            <a:ext uri="{FF2B5EF4-FFF2-40B4-BE49-F238E27FC236}">
              <a16:creationId xmlns:a16="http://schemas.microsoft.com/office/drawing/2014/main" xmlns="" id="{54CFC09E-00B2-439A-8EE8-BA401ACB4E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62" name="AutoShape 329">
          <a:extLst>
            <a:ext uri="{FF2B5EF4-FFF2-40B4-BE49-F238E27FC236}">
              <a16:creationId xmlns:a16="http://schemas.microsoft.com/office/drawing/2014/main" xmlns="" id="{326C2F5B-F537-4323-91A8-0BEA6AFE9A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63" name="AutoShape 328">
          <a:extLst>
            <a:ext uri="{FF2B5EF4-FFF2-40B4-BE49-F238E27FC236}">
              <a16:creationId xmlns:a16="http://schemas.microsoft.com/office/drawing/2014/main" xmlns="" id="{FAD84184-C3DF-49F1-B551-FFFEAE1EE8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64" name="AutoShape 327">
          <a:extLst>
            <a:ext uri="{FF2B5EF4-FFF2-40B4-BE49-F238E27FC236}">
              <a16:creationId xmlns:a16="http://schemas.microsoft.com/office/drawing/2014/main" xmlns="" id="{60E48D66-2B59-4419-A125-3AFA4F54FE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65" name="AutoShape 326">
          <a:extLst>
            <a:ext uri="{FF2B5EF4-FFF2-40B4-BE49-F238E27FC236}">
              <a16:creationId xmlns:a16="http://schemas.microsoft.com/office/drawing/2014/main" xmlns="" id="{8E8B6A5E-EAA1-4D50-AD62-E2CF41823F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66" name="AutoShape 325">
          <a:extLst>
            <a:ext uri="{FF2B5EF4-FFF2-40B4-BE49-F238E27FC236}">
              <a16:creationId xmlns:a16="http://schemas.microsoft.com/office/drawing/2014/main" xmlns="" id="{99257363-609B-4607-B67A-F9B8521AD8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67" name="AutoShape 324">
          <a:extLst>
            <a:ext uri="{FF2B5EF4-FFF2-40B4-BE49-F238E27FC236}">
              <a16:creationId xmlns:a16="http://schemas.microsoft.com/office/drawing/2014/main" xmlns="" id="{F4F649FC-E54C-4C23-9854-7C359F4EA7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68" name="AutoShape 323">
          <a:extLst>
            <a:ext uri="{FF2B5EF4-FFF2-40B4-BE49-F238E27FC236}">
              <a16:creationId xmlns:a16="http://schemas.microsoft.com/office/drawing/2014/main" xmlns="" id="{069C79C3-E9C9-4AE0-81AF-F261B76300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69" name="AutoShape 322">
          <a:extLst>
            <a:ext uri="{FF2B5EF4-FFF2-40B4-BE49-F238E27FC236}">
              <a16:creationId xmlns:a16="http://schemas.microsoft.com/office/drawing/2014/main" xmlns="" id="{2922A543-53C3-4FE7-BFA7-8E4C4A0103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70" name="AutoShape 321">
          <a:extLst>
            <a:ext uri="{FF2B5EF4-FFF2-40B4-BE49-F238E27FC236}">
              <a16:creationId xmlns:a16="http://schemas.microsoft.com/office/drawing/2014/main" xmlns="" id="{9ACD671E-131A-4022-A4D0-93C158799E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71" name="AutoShape 320">
          <a:extLst>
            <a:ext uri="{FF2B5EF4-FFF2-40B4-BE49-F238E27FC236}">
              <a16:creationId xmlns:a16="http://schemas.microsoft.com/office/drawing/2014/main" xmlns="" id="{5D38985B-8CF0-428B-BAE5-77B59C19B9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72" name="AutoShape 319">
          <a:extLst>
            <a:ext uri="{FF2B5EF4-FFF2-40B4-BE49-F238E27FC236}">
              <a16:creationId xmlns:a16="http://schemas.microsoft.com/office/drawing/2014/main" xmlns="" id="{F15D9955-5180-4458-A3D3-797B59AA1E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73" name="AutoShape 318">
          <a:extLst>
            <a:ext uri="{FF2B5EF4-FFF2-40B4-BE49-F238E27FC236}">
              <a16:creationId xmlns:a16="http://schemas.microsoft.com/office/drawing/2014/main" xmlns="" id="{93BCF1E0-D3E5-424F-B718-71B84F59CC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74" name="AutoShape 317">
          <a:extLst>
            <a:ext uri="{FF2B5EF4-FFF2-40B4-BE49-F238E27FC236}">
              <a16:creationId xmlns:a16="http://schemas.microsoft.com/office/drawing/2014/main" xmlns="" id="{8F306007-7D02-49E9-88C9-DCB09D3E63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75" name="AutoShape 316">
          <a:extLst>
            <a:ext uri="{FF2B5EF4-FFF2-40B4-BE49-F238E27FC236}">
              <a16:creationId xmlns:a16="http://schemas.microsoft.com/office/drawing/2014/main" xmlns="" id="{1E1DE11A-41AE-4988-AE40-D250869184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76" name="AutoShape 315">
          <a:extLst>
            <a:ext uri="{FF2B5EF4-FFF2-40B4-BE49-F238E27FC236}">
              <a16:creationId xmlns:a16="http://schemas.microsoft.com/office/drawing/2014/main" xmlns="" id="{8AF4B47F-039C-4A98-9A01-758B617531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77" name="AutoShape 314">
          <a:extLst>
            <a:ext uri="{FF2B5EF4-FFF2-40B4-BE49-F238E27FC236}">
              <a16:creationId xmlns:a16="http://schemas.microsoft.com/office/drawing/2014/main" xmlns="" id="{0B6ADE17-DCD0-42E1-B244-CB96C16C0D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78" name="AutoShape 313">
          <a:extLst>
            <a:ext uri="{FF2B5EF4-FFF2-40B4-BE49-F238E27FC236}">
              <a16:creationId xmlns:a16="http://schemas.microsoft.com/office/drawing/2014/main" xmlns="" id="{96F42752-DF65-472F-A187-4F96165592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79" name="AutoShape 312">
          <a:extLst>
            <a:ext uri="{FF2B5EF4-FFF2-40B4-BE49-F238E27FC236}">
              <a16:creationId xmlns:a16="http://schemas.microsoft.com/office/drawing/2014/main" xmlns="" id="{CF7B1890-FA21-499C-B91E-92CC4CF4F4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80" name="AutoShape 311">
          <a:extLst>
            <a:ext uri="{FF2B5EF4-FFF2-40B4-BE49-F238E27FC236}">
              <a16:creationId xmlns:a16="http://schemas.microsoft.com/office/drawing/2014/main" xmlns="" id="{2694E6A5-EC0D-480C-8545-45B817C9AF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81" name="AutoShape 310">
          <a:extLst>
            <a:ext uri="{FF2B5EF4-FFF2-40B4-BE49-F238E27FC236}">
              <a16:creationId xmlns:a16="http://schemas.microsoft.com/office/drawing/2014/main" xmlns="" id="{6DE0E781-EED2-4CA8-80BC-C37D64CBFD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82" name="AutoShape 309">
          <a:extLst>
            <a:ext uri="{FF2B5EF4-FFF2-40B4-BE49-F238E27FC236}">
              <a16:creationId xmlns:a16="http://schemas.microsoft.com/office/drawing/2014/main" xmlns="" id="{ABE6DE80-20C2-455F-8EC4-CE8B59CAF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83" name="AutoShape 308">
          <a:extLst>
            <a:ext uri="{FF2B5EF4-FFF2-40B4-BE49-F238E27FC236}">
              <a16:creationId xmlns:a16="http://schemas.microsoft.com/office/drawing/2014/main" xmlns="" id="{D1EE4DF7-C143-4631-95C5-EEB8D56328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84" name="AutoShape 307">
          <a:extLst>
            <a:ext uri="{FF2B5EF4-FFF2-40B4-BE49-F238E27FC236}">
              <a16:creationId xmlns:a16="http://schemas.microsoft.com/office/drawing/2014/main" xmlns="" id="{14619B62-7800-40C7-B1C8-862EA20206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85" name="AutoShape 306">
          <a:extLst>
            <a:ext uri="{FF2B5EF4-FFF2-40B4-BE49-F238E27FC236}">
              <a16:creationId xmlns:a16="http://schemas.microsoft.com/office/drawing/2014/main" xmlns="" id="{17FCE96A-93B6-41B0-BDC1-4879FE6903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86" name="AutoShape 305">
          <a:extLst>
            <a:ext uri="{FF2B5EF4-FFF2-40B4-BE49-F238E27FC236}">
              <a16:creationId xmlns:a16="http://schemas.microsoft.com/office/drawing/2014/main" xmlns="" id="{2D705BAB-1A08-453B-BE02-73C1D0A8C8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87" name="AutoShape 304">
          <a:extLst>
            <a:ext uri="{FF2B5EF4-FFF2-40B4-BE49-F238E27FC236}">
              <a16:creationId xmlns:a16="http://schemas.microsoft.com/office/drawing/2014/main" xmlns="" id="{B729F833-BDE6-4307-AE34-FB06691C7E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88" name="AutoShape 303">
          <a:extLst>
            <a:ext uri="{FF2B5EF4-FFF2-40B4-BE49-F238E27FC236}">
              <a16:creationId xmlns:a16="http://schemas.microsoft.com/office/drawing/2014/main" xmlns="" id="{D5B0D559-C585-4732-B2E7-E6BE72E86C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89" name="AutoShape 302">
          <a:extLst>
            <a:ext uri="{FF2B5EF4-FFF2-40B4-BE49-F238E27FC236}">
              <a16:creationId xmlns:a16="http://schemas.microsoft.com/office/drawing/2014/main" xmlns="" id="{FDB9B350-BE3B-4B4C-A263-9F1842A9D5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90" name="AutoShape 301">
          <a:extLst>
            <a:ext uri="{FF2B5EF4-FFF2-40B4-BE49-F238E27FC236}">
              <a16:creationId xmlns:a16="http://schemas.microsoft.com/office/drawing/2014/main" xmlns="" id="{CCFAFA3A-BE02-487E-A400-1BA172E4DA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91" name="AutoShape 300">
          <a:extLst>
            <a:ext uri="{FF2B5EF4-FFF2-40B4-BE49-F238E27FC236}">
              <a16:creationId xmlns:a16="http://schemas.microsoft.com/office/drawing/2014/main" xmlns="" id="{AB0F56CA-E79D-4963-BEFE-5BA9E632BA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92" name="AutoShape 299">
          <a:extLst>
            <a:ext uri="{FF2B5EF4-FFF2-40B4-BE49-F238E27FC236}">
              <a16:creationId xmlns:a16="http://schemas.microsoft.com/office/drawing/2014/main" xmlns="" id="{6E740109-5F0E-480B-AA9A-158E9D2B49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93" name="AutoShape 298">
          <a:extLst>
            <a:ext uri="{FF2B5EF4-FFF2-40B4-BE49-F238E27FC236}">
              <a16:creationId xmlns:a16="http://schemas.microsoft.com/office/drawing/2014/main" xmlns="" id="{45510CF7-C74B-4D56-AF30-0EB23E344B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94" name="AutoShape 297">
          <a:extLst>
            <a:ext uri="{FF2B5EF4-FFF2-40B4-BE49-F238E27FC236}">
              <a16:creationId xmlns:a16="http://schemas.microsoft.com/office/drawing/2014/main" xmlns="" id="{C77A631D-FEFE-4EFB-92E0-4C8530265C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95" name="AutoShape 296">
          <a:extLst>
            <a:ext uri="{FF2B5EF4-FFF2-40B4-BE49-F238E27FC236}">
              <a16:creationId xmlns:a16="http://schemas.microsoft.com/office/drawing/2014/main" xmlns="" id="{6CD7CD3F-4CED-4D2E-9553-E05D38B1E9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96" name="AutoShape 295">
          <a:extLst>
            <a:ext uri="{FF2B5EF4-FFF2-40B4-BE49-F238E27FC236}">
              <a16:creationId xmlns:a16="http://schemas.microsoft.com/office/drawing/2014/main" xmlns="" id="{E3EDEB36-9096-4DE8-A7D4-CE3D2F90AC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97" name="AutoShape 294">
          <a:extLst>
            <a:ext uri="{FF2B5EF4-FFF2-40B4-BE49-F238E27FC236}">
              <a16:creationId xmlns:a16="http://schemas.microsoft.com/office/drawing/2014/main" xmlns="" id="{62A46728-3D21-4E1C-9AA0-2B9C3EEF35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98" name="AutoShape 293">
          <a:extLst>
            <a:ext uri="{FF2B5EF4-FFF2-40B4-BE49-F238E27FC236}">
              <a16:creationId xmlns:a16="http://schemas.microsoft.com/office/drawing/2014/main" xmlns="" id="{EA69388C-2C72-4E80-9246-C0312D59E8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199" name="AutoShape 292">
          <a:extLst>
            <a:ext uri="{FF2B5EF4-FFF2-40B4-BE49-F238E27FC236}">
              <a16:creationId xmlns:a16="http://schemas.microsoft.com/office/drawing/2014/main" xmlns="" id="{136E16D6-5B8A-41F4-B94C-3F07FB05BC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00" name="AutoShape 291">
          <a:extLst>
            <a:ext uri="{FF2B5EF4-FFF2-40B4-BE49-F238E27FC236}">
              <a16:creationId xmlns:a16="http://schemas.microsoft.com/office/drawing/2014/main" xmlns="" id="{EFE16E0C-AF15-409E-81E4-6A7654EF90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01" name="AutoShape 290">
          <a:extLst>
            <a:ext uri="{FF2B5EF4-FFF2-40B4-BE49-F238E27FC236}">
              <a16:creationId xmlns:a16="http://schemas.microsoft.com/office/drawing/2014/main" xmlns="" id="{8574BB9A-56DF-4597-9A6F-661FC33CB2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02" name="AutoShape 289">
          <a:extLst>
            <a:ext uri="{FF2B5EF4-FFF2-40B4-BE49-F238E27FC236}">
              <a16:creationId xmlns:a16="http://schemas.microsoft.com/office/drawing/2014/main" xmlns="" id="{BC80748A-0915-4E09-BFF9-BEB92A73C8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03" name="AutoShape 288">
          <a:extLst>
            <a:ext uri="{FF2B5EF4-FFF2-40B4-BE49-F238E27FC236}">
              <a16:creationId xmlns:a16="http://schemas.microsoft.com/office/drawing/2014/main" xmlns="" id="{8B9724E3-5C50-46A6-B29C-C9D8201AB6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04" name="AutoShape 287">
          <a:extLst>
            <a:ext uri="{FF2B5EF4-FFF2-40B4-BE49-F238E27FC236}">
              <a16:creationId xmlns:a16="http://schemas.microsoft.com/office/drawing/2014/main" xmlns="" id="{8008F390-95D6-4066-8232-EE2A77C4F4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05" name="AutoShape 286">
          <a:extLst>
            <a:ext uri="{FF2B5EF4-FFF2-40B4-BE49-F238E27FC236}">
              <a16:creationId xmlns:a16="http://schemas.microsoft.com/office/drawing/2014/main" xmlns="" id="{23ADF33B-626B-4CA1-B6D9-E82B924F10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06" name="AutoShape 285">
          <a:extLst>
            <a:ext uri="{FF2B5EF4-FFF2-40B4-BE49-F238E27FC236}">
              <a16:creationId xmlns:a16="http://schemas.microsoft.com/office/drawing/2014/main" xmlns="" id="{A3675FCF-9BE2-4FF9-B9A3-F0566C2828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07" name="AutoShape 284">
          <a:extLst>
            <a:ext uri="{FF2B5EF4-FFF2-40B4-BE49-F238E27FC236}">
              <a16:creationId xmlns:a16="http://schemas.microsoft.com/office/drawing/2014/main" xmlns="" id="{CDC21448-481A-4AB2-8441-2551147CFB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08" name="AutoShape 283">
          <a:extLst>
            <a:ext uri="{FF2B5EF4-FFF2-40B4-BE49-F238E27FC236}">
              <a16:creationId xmlns:a16="http://schemas.microsoft.com/office/drawing/2014/main" xmlns="" id="{206EBD7D-28BD-4522-A037-FF3097E26B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09" name="AutoShape 282">
          <a:extLst>
            <a:ext uri="{FF2B5EF4-FFF2-40B4-BE49-F238E27FC236}">
              <a16:creationId xmlns:a16="http://schemas.microsoft.com/office/drawing/2014/main" xmlns="" id="{A5A5F28F-681C-43C1-978B-F3DFAC2292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10" name="AutoShape 281">
          <a:extLst>
            <a:ext uri="{FF2B5EF4-FFF2-40B4-BE49-F238E27FC236}">
              <a16:creationId xmlns:a16="http://schemas.microsoft.com/office/drawing/2014/main" xmlns="" id="{B6687FB0-F13B-41DE-A0EB-E4E3FF01D9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11" name="AutoShape 280">
          <a:extLst>
            <a:ext uri="{FF2B5EF4-FFF2-40B4-BE49-F238E27FC236}">
              <a16:creationId xmlns:a16="http://schemas.microsoft.com/office/drawing/2014/main" xmlns="" id="{81E4DB9A-427E-4409-B535-F8866DA255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12" name="AutoShape 279">
          <a:extLst>
            <a:ext uri="{FF2B5EF4-FFF2-40B4-BE49-F238E27FC236}">
              <a16:creationId xmlns:a16="http://schemas.microsoft.com/office/drawing/2014/main" xmlns="" id="{91FACCCB-907E-4B36-ACB1-4A66289D6C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13" name="AutoShape 278">
          <a:extLst>
            <a:ext uri="{FF2B5EF4-FFF2-40B4-BE49-F238E27FC236}">
              <a16:creationId xmlns:a16="http://schemas.microsoft.com/office/drawing/2014/main" xmlns="" id="{26398B91-E977-484B-B404-1820BD8D3B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14" name="AutoShape 277">
          <a:extLst>
            <a:ext uri="{FF2B5EF4-FFF2-40B4-BE49-F238E27FC236}">
              <a16:creationId xmlns:a16="http://schemas.microsoft.com/office/drawing/2014/main" xmlns="" id="{1F210C10-6648-4086-AF81-6E2A38E638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15" name="AutoShape 276">
          <a:extLst>
            <a:ext uri="{FF2B5EF4-FFF2-40B4-BE49-F238E27FC236}">
              <a16:creationId xmlns:a16="http://schemas.microsoft.com/office/drawing/2014/main" xmlns="" id="{6128D817-9CC9-464A-9548-394038C5C7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16" name="AutoShape 275">
          <a:extLst>
            <a:ext uri="{FF2B5EF4-FFF2-40B4-BE49-F238E27FC236}">
              <a16:creationId xmlns:a16="http://schemas.microsoft.com/office/drawing/2014/main" xmlns="" id="{B9F827AE-8BE7-4980-B383-736C8E5E7A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17" name="AutoShape 274">
          <a:extLst>
            <a:ext uri="{FF2B5EF4-FFF2-40B4-BE49-F238E27FC236}">
              <a16:creationId xmlns:a16="http://schemas.microsoft.com/office/drawing/2014/main" xmlns="" id="{BFB79608-1C2D-4D4A-BB59-D16495449E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18" name="AutoShape 273">
          <a:extLst>
            <a:ext uri="{FF2B5EF4-FFF2-40B4-BE49-F238E27FC236}">
              <a16:creationId xmlns:a16="http://schemas.microsoft.com/office/drawing/2014/main" xmlns="" id="{B9DF62CF-ACF2-46AB-90A7-DBF1F9E889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19" name="AutoShape 272">
          <a:extLst>
            <a:ext uri="{FF2B5EF4-FFF2-40B4-BE49-F238E27FC236}">
              <a16:creationId xmlns:a16="http://schemas.microsoft.com/office/drawing/2014/main" xmlns="" id="{B76B92FD-4211-4A1D-99EE-250D745324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20" name="AutoShape 271">
          <a:extLst>
            <a:ext uri="{FF2B5EF4-FFF2-40B4-BE49-F238E27FC236}">
              <a16:creationId xmlns:a16="http://schemas.microsoft.com/office/drawing/2014/main" xmlns="" id="{BC786524-754E-40C9-9750-0DE56B73BD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21" name="AutoShape 270">
          <a:extLst>
            <a:ext uri="{FF2B5EF4-FFF2-40B4-BE49-F238E27FC236}">
              <a16:creationId xmlns:a16="http://schemas.microsoft.com/office/drawing/2014/main" xmlns="" id="{C8FE305C-E51E-4C4D-8285-30EF9EA9D9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22" name="AutoShape 269">
          <a:extLst>
            <a:ext uri="{FF2B5EF4-FFF2-40B4-BE49-F238E27FC236}">
              <a16:creationId xmlns:a16="http://schemas.microsoft.com/office/drawing/2014/main" xmlns="" id="{5974D5FC-C769-4D77-8232-C4BF98E59C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23" name="AutoShape 268">
          <a:extLst>
            <a:ext uri="{FF2B5EF4-FFF2-40B4-BE49-F238E27FC236}">
              <a16:creationId xmlns:a16="http://schemas.microsoft.com/office/drawing/2014/main" xmlns="" id="{504B0C37-9F67-465D-BAE8-0A78DE674D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24" name="AutoShape 267">
          <a:extLst>
            <a:ext uri="{FF2B5EF4-FFF2-40B4-BE49-F238E27FC236}">
              <a16:creationId xmlns:a16="http://schemas.microsoft.com/office/drawing/2014/main" xmlns="" id="{7FEE2D5C-B241-4CC9-BBD7-433AAFF299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25" name="AutoShape 266">
          <a:extLst>
            <a:ext uri="{FF2B5EF4-FFF2-40B4-BE49-F238E27FC236}">
              <a16:creationId xmlns:a16="http://schemas.microsoft.com/office/drawing/2014/main" xmlns="" id="{006345DF-9720-4674-A533-A74A64B005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26" name="AutoShape 265">
          <a:extLst>
            <a:ext uri="{FF2B5EF4-FFF2-40B4-BE49-F238E27FC236}">
              <a16:creationId xmlns:a16="http://schemas.microsoft.com/office/drawing/2014/main" xmlns="" id="{7983815F-509D-4D61-BC06-7304839330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27" name="AutoShape 264">
          <a:extLst>
            <a:ext uri="{FF2B5EF4-FFF2-40B4-BE49-F238E27FC236}">
              <a16:creationId xmlns:a16="http://schemas.microsoft.com/office/drawing/2014/main" xmlns="" id="{B06E1CCF-6E1A-4D6F-8457-F6CF061C4F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28" name="AutoShape 263">
          <a:extLst>
            <a:ext uri="{FF2B5EF4-FFF2-40B4-BE49-F238E27FC236}">
              <a16:creationId xmlns:a16="http://schemas.microsoft.com/office/drawing/2014/main" xmlns="" id="{62F83457-1639-409A-8AB1-C4151D260D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29" name="AutoShape 262">
          <a:extLst>
            <a:ext uri="{FF2B5EF4-FFF2-40B4-BE49-F238E27FC236}">
              <a16:creationId xmlns:a16="http://schemas.microsoft.com/office/drawing/2014/main" xmlns="" id="{68029E71-24A1-4058-B4B2-11817B1FFD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30" name="AutoShape 261">
          <a:extLst>
            <a:ext uri="{FF2B5EF4-FFF2-40B4-BE49-F238E27FC236}">
              <a16:creationId xmlns:a16="http://schemas.microsoft.com/office/drawing/2014/main" xmlns="" id="{79C0F00E-E1E7-4F5F-BD9A-D4A2725F21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31" name="AutoShape 260">
          <a:extLst>
            <a:ext uri="{FF2B5EF4-FFF2-40B4-BE49-F238E27FC236}">
              <a16:creationId xmlns:a16="http://schemas.microsoft.com/office/drawing/2014/main" xmlns="" id="{484B5CD9-B05B-4253-8F46-E666CA3B1A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32" name="AutoShape 259">
          <a:extLst>
            <a:ext uri="{FF2B5EF4-FFF2-40B4-BE49-F238E27FC236}">
              <a16:creationId xmlns:a16="http://schemas.microsoft.com/office/drawing/2014/main" xmlns="" id="{96AFDD11-2A4D-44C4-9CD7-28F56FD87D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33" name="AutoShape 258">
          <a:extLst>
            <a:ext uri="{FF2B5EF4-FFF2-40B4-BE49-F238E27FC236}">
              <a16:creationId xmlns:a16="http://schemas.microsoft.com/office/drawing/2014/main" xmlns="" id="{6EAAB26D-8C38-4806-B6AF-75EED425FF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34" name="AutoShape 257">
          <a:extLst>
            <a:ext uri="{FF2B5EF4-FFF2-40B4-BE49-F238E27FC236}">
              <a16:creationId xmlns:a16="http://schemas.microsoft.com/office/drawing/2014/main" xmlns="" id="{71F913A7-C878-47B0-A253-6E6EA5293A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35" name="AutoShape 256">
          <a:extLst>
            <a:ext uri="{FF2B5EF4-FFF2-40B4-BE49-F238E27FC236}">
              <a16:creationId xmlns:a16="http://schemas.microsoft.com/office/drawing/2014/main" xmlns="" id="{E2EEF3BA-9AE5-4C72-AF50-B3C3E5D26E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36" name="AutoShape 255">
          <a:extLst>
            <a:ext uri="{FF2B5EF4-FFF2-40B4-BE49-F238E27FC236}">
              <a16:creationId xmlns:a16="http://schemas.microsoft.com/office/drawing/2014/main" xmlns="" id="{79C6FD95-D129-4B40-AA21-E0FEE013C0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37" name="AutoShape 254">
          <a:extLst>
            <a:ext uri="{FF2B5EF4-FFF2-40B4-BE49-F238E27FC236}">
              <a16:creationId xmlns:a16="http://schemas.microsoft.com/office/drawing/2014/main" xmlns="" id="{27D916A5-443A-4745-8B57-B7E89E55E6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38" name="AutoShape 253">
          <a:extLst>
            <a:ext uri="{FF2B5EF4-FFF2-40B4-BE49-F238E27FC236}">
              <a16:creationId xmlns:a16="http://schemas.microsoft.com/office/drawing/2014/main" xmlns="" id="{ABE283DD-DCD6-4062-834A-F2FA1E2871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39" name="AutoShape 252">
          <a:extLst>
            <a:ext uri="{FF2B5EF4-FFF2-40B4-BE49-F238E27FC236}">
              <a16:creationId xmlns:a16="http://schemas.microsoft.com/office/drawing/2014/main" xmlns="" id="{130E88EA-5991-430D-92F7-A74EFC252C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40" name="AutoShape 251">
          <a:extLst>
            <a:ext uri="{FF2B5EF4-FFF2-40B4-BE49-F238E27FC236}">
              <a16:creationId xmlns:a16="http://schemas.microsoft.com/office/drawing/2014/main" xmlns="" id="{0B48C57F-DA9A-4EA2-B5D9-FF7926761D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41" name="AutoShape 250">
          <a:extLst>
            <a:ext uri="{FF2B5EF4-FFF2-40B4-BE49-F238E27FC236}">
              <a16:creationId xmlns:a16="http://schemas.microsoft.com/office/drawing/2014/main" xmlns="" id="{58ED68C8-B806-4E80-A6AE-541DF022A6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42" name="AutoShape 249">
          <a:extLst>
            <a:ext uri="{FF2B5EF4-FFF2-40B4-BE49-F238E27FC236}">
              <a16:creationId xmlns:a16="http://schemas.microsoft.com/office/drawing/2014/main" xmlns="" id="{76901FE2-ABCA-4210-B3A9-4CEE52F998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43" name="AutoShape 248">
          <a:extLst>
            <a:ext uri="{FF2B5EF4-FFF2-40B4-BE49-F238E27FC236}">
              <a16:creationId xmlns:a16="http://schemas.microsoft.com/office/drawing/2014/main" xmlns="" id="{08B899B0-5087-4837-8B8F-88D387391E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44" name="AutoShape 247">
          <a:extLst>
            <a:ext uri="{FF2B5EF4-FFF2-40B4-BE49-F238E27FC236}">
              <a16:creationId xmlns:a16="http://schemas.microsoft.com/office/drawing/2014/main" xmlns="" id="{BDBB1EDF-476B-455B-8CC3-A8F5FB8E83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45" name="AutoShape 246">
          <a:extLst>
            <a:ext uri="{FF2B5EF4-FFF2-40B4-BE49-F238E27FC236}">
              <a16:creationId xmlns:a16="http://schemas.microsoft.com/office/drawing/2014/main" xmlns="" id="{1C42D100-43C3-4E22-BA62-D105BCB9EF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46" name="AutoShape 245">
          <a:extLst>
            <a:ext uri="{FF2B5EF4-FFF2-40B4-BE49-F238E27FC236}">
              <a16:creationId xmlns:a16="http://schemas.microsoft.com/office/drawing/2014/main" xmlns="" id="{3A92673C-14FC-4A47-A17C-F4BE9864C4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47" name="AutoShape 244">
          <a:extLst>
            <a:ext uri="{FF2B5EF4-FFF2-40B4-BE49-F238E27FC236}">
              <a16:creationId xmlns:a16="http://schemas.microsoft.com/office/drawing/2014/main" xmlns="" id="{BB839111-2B51-497E-8AD0-F1F64D3BB9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48" name="AutoShape 243">
          <a:extLst>
            <a:ext uri="{FF2B5EF4-FFF2-40B4-BE49-F238E27FC236}">
              <a16:creationId xmlns:a16="http://schemas.microsoft.com/office/drawing/2014/main" xmlns="" id="{AFE4B1D8-29ED-499A-9CE1-A3565198DB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49" name="AutoShape 242">
          <a:extLst>
            <a:ext uri="{FF2B5EF4-FFF2-40B4-BE49-F238E27FC236}">
              <a16:creationId xmlns:a16="http://schemas.microsoft.com/office/drawing/2014/main" xmlns="" id="{DA22FF7D-8B24-43FA-B236-7FDC74AEE4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50" name="AutoShape 241">
          <a:extLst>
            <a:ext uri="{FF2B5EF4-FFF2-40B4-BE49-F238E27FC236}">
              <a16:creationId xmlns:a16="http://schemas.microsoft.com/office/drawing/2014/main" xmlns="" id="{A5ECE0DE-8F09-4004-B78F-D7D979A3D2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51" name="AutoShape 240">
          <a:extLst>
            <a:ext uri="{FF2B5EF4-FFF2-40B4-BE49-F238E27FC236}">
              <a16:creationId xmlns:a16="http://schemas.microsoft.com/office/drawing/2014/main" xmlns="" id="{83E084F4-3774-49C8-81D8-5E5A7A9E3C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52" name="AutoShape 239">
          <a:extLst>
            <a:ext uri="{FF2B5EF4-FFF2-40B4-BE49-F238E27FC236}">
              <a16:creationId xmlns:a16="http://schemas.microsoft.com/office/drawing/2014/main" xmlns="" id="{3F7E4B8C-8905-4896-8F62-358E617E9E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53" name="AutoShape 238">
          <a:extLst>
            <a:ext uri="{FF2B5EF4-FFF2-40B4-BE49-F238E27FC236}">
              <a16:creationId xmlns:a16="http://schemas.microsoft.com/office/drawing/2014/main" xmlns="" id="{D8A78641-F932-4CAD-81E0-AFE0C9E783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54" name="AutoShape 237">
          <a:extLst>
            <a:ext uri="{FF2B5EF4-FFF2-40B4-BE49-F238E27FC236}">
              <a16:creationId xmlns:a16="http://schemas.microsoft.com/office/drawing/2014/main" xmlns="" id="{0644C321-5AE5-4092-B3F1-902CDA1888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55" name="AutoShape 236">
          <a:extLst>
            <a:ext uri="{FF2B5EF4-FFF2-40B4-BE49-F238E27FC236}">
              <a16:creationId xmlns:a16="http://schemas.microsoft.com/office/drawing/2014/main" xmlns="" id="{87C22DD6-7760-480B-BE5D-6F921D43B5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56" name="AutoShape 235">
          <a:extLst>
            <a:ext uri="{FF2B5EF4-FFF2-40B4-BE49-F238E27FC236}">
              <a16:creationId xmlns:a16="http://schemas.microsoft.com/office/drawing/2014/main" xmlns="" id="{01E38143-9AF1-475A-9DAB-32A81DC9A5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57" name="AutoShape 234">
          <a:extLst>
            <a:ext uri="{FF2B5EF4-FFF2-40B4-BE49-F238E27FC236}">
              <a16:creationId xmlns:a16="http://schemas.microsoft.com/office/drawing/2014/main" xmlns="" id="{BF476446-BDFD-427B-92DD-1861255227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58" name="AutoShape 233">
          <a:extLst>
            <a:ext uri="{FF2B5EF4-FFF2-40B4-BE49-F238E27FC236}">
              <a16:creationId xmlns:a16="http://schemas.microsoft.com/office/drawing/2014/main" xmlns="" id="{2B6166C2-DC17-4AC1-A52C-006554A5CC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59" name="AutoShape 232">
          <a:extLst>
            <a:ext uri="{FF2B5EF4-FFF2-40B4-BE49-F238E27FC236}">
              <a16:creationId xmlns:a16="http://schemas.microsoft.com/office/drawing/2014/main" xmlns="" id="{EE477114-FF1E-413A-B02F-455C600FD4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60" name="AutoShape 231">
          <a:extLst>
            <a:ext uri="{FF2B5EF4-FFF2-40B4-BE49-F238E27FC236}">
              <a16:creationId xmlns:a16="http://schemas.microsoft.com/office/drawing/2014/main" xmlns="" id="{E42B9CB0-01E9-4978-BD2E-9083DB94FC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61" name="AutoShape 230">
          <a:extLst>
            <a:ext uri="{FF2B5EF4-FFF2-40B4-BE49-F238E27FC236}">
              <a16:creationId xmlns:a16="http://schemas.microsoft.com/office/drawing/2014/main" xmlns="" id="{6137ACC2-C064-4B9B-B369-1AB854A452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62" name="AutoShape 344">
          <a:extLst>
            <a:ext uri="{FF2B5EF4-FFF2-40B4-BE49-F238E27FC236}">
              <a16:creationId xmlns:a16="http://schemas.microsoft.com/office/drawing/2014/main" xmlns="" id="{29797919-3D15-45DB-967C-8BD54FD190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63" name="AutoShape 343">
          <a:extLst>
            <a:ext uri="{FF2B5EF4-FFF2-40B4-BE49-F238E27FC236}">
              <a16:creationId xmlns:a16="http://schemas.microsoft.com/office/drawing/2014/main" xmlns="" id="{66173E05-DADB-4AD3-B2E8-F719F7C3CA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64" name="AutoShape 342">
          <a:extLst>
            <a:ext uri="{FF2B5EF4-FFF2-40B4-BE49-F238E27FC236}">
              <a16:creationId xmlns:a16="http://schemas.microsoft.com/office/drawing/2014/main" xmlns="" id="{1BB175D8-4638-4E55-B718-8E809DF276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65" name="AutoShape 341">
          <a:extLst>
            <a:ext uri="{FF2B5EF4-FFF2-40B4-BE49-F238E27FC236}">
              <a16:creationId xmlns:a16="http://schemas.microsoft.com/office/drawing/2014/main" xmlns="" id="{BABF7297-AFF5-4A58-BB63-9E707CF0EC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66" name="AutoShape 340">
          <a:extLst>
            <a:ext uri="{FF2B5EF4-FFF2-40B4-BE49-F238E27FC236}">
              <a16:creationId xmlns:a16="http://schemas.microsoft.com/office/drawing/2014/main" xmlns="" id="{3DDF3B92-64C0-49F0-B8A1-7FEC6B1C1F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67" name="AutoShape 339">
          <a:extLst>
            <a:ext uri="{FF2B5EF4-FFF2-40B4-BE49-F238E27FC236}">
              <a16:creationId xmlns:a16="http://schemas.microsoft.com/office/drawing/2014/main" xmlns="" id="{A673FEE9-35AF-488C-9983-A5B5E4703A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68" name="AutoShape 338">
          <a:extLst>
            <a:ext uri="{FF2B5EF4-FFF2-40B4-BE49-F238E27FC236}">
              <a16:creationId xmlns:a16="http://schemas.microsoft.com/office/drawing/2014/main" xmlns="" id="{DDE8272E-667F-42BD-A75D-8198F51873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69" name="AutoShape 337">
          <a:extLst>
            <a:ext uri="{FF2B5EF4-FFF2-40B4-BE49-F238E27FC236}">
              <a16:creationId xmlns:a16="http://schemas.microsoft.com/office/drawing/2014/main" xmlns="" id="{044234A5-2AB8-4DFC-A053-8D2CF633CD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70" name="AutoShape 336">
          <a:extLst>
            <a:ext uri="{FF2B5EF4-FFF2-40B4-BE49-F238E27FC236}">
              <a16:creationId xmlns:a16="http://schemas.microsoft.com/office/drawing/2014/main" xmlns="" id="{D6DC37D5-127C-4C1A-9517-7C53282805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71" name="AutoShape 335">
          <a:extLst>
            <a:ext uri="{FF2B5EF4-FFF2-40B4-BE49-F238E27FC236}">
              <a16:creationId xmlns:a16="http://schemas.microsoft.com/office/drawing/2014/main" xmlns="" id="{0CEC4A55-F5E1-40F2-A3A9-89C2E13CCC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72" name="AutoShape 334">
          <a:extLst>
            <a:ext uri="{FF2B5EF4-FFF2-40B4-BE49-F238E27FC236}">
              <a16:creationId xmlns:a16="http://schemas.microsoft.com/office/drawing/2014/main" xmlns="" id="{6E9C25A5-1151-412C-BAC8-E192661B71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73" name="AutoShape 333">
          <a:extLst>
            <a:ext uri="{FF2B5EF4-FFF2-40B4-BE49-F238E27FC236}">
              <a16:creationId xmlns:a16="http://schemas.microsoft.com/office/drawing/2014/main" xmlns="" id="{442A4120-520C-406A-9501-FB799CAA09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74" name="AutoShape 332">
          <a:extLst>
            <a:ext uri="{FF2B5EF4-FFF2-40B4-BE49-F238E27FC236}">
              <a16:creationId xmlns:a16="http://schemas.microsoft.com/office/drawing/2014/main" xmlns="" id="{32FA3869-4E60-4C1F-A693-12F51858CD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75" name="AutoShape 331">
          <a:extLst>
            <a:ext uri="{FF2B5EF4-FFF2-40B4-BE49-F238E27FC236}">
              <a16:creationId xmlns:a16="http://schemas.microsoft.com/office/drawing/2014/main" xmlns="" id="{E4BE78EF-468B-4AB1-9876-D632E6CB5F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76" name="AutoShape 330">
          <a:extLst>
            <a:ext uri="{FF2B5EF4-FFF2-40B4-BE49-F238E27FC236}">
              <a16:creationId xmlns:a16="http://schemas.microsoft.com/office/drawing/2014/main" xmlns="" id="{8346953D-11C0-4D77-8400-4AAEE233D5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77" name="AutoShape 329">
          <a:extLst>
            <a:ext uri="{FF2B5EF4-FFF2-40B4-BE49-F238E27FC236}">
              <a16:creationId xmlns:a16="http://schemas.microsoft.com/office/drawing/2014/main" xmlns="" id="{442A0E49-C14C-4E30-9E04-9DC4A6F034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78" name="AutoShape 328">
          <a:extLst>
            <a:ext uri="{FF2B5EF4-FFF2-40B4-BE49-F238E27FC236}">
              <a16:creationId xmlns:a16="http://schemas.microsoft.com/office/drawing/2014/main" xmlns="" id="{89D5B187-777C-4D87-81AF-D36084134A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79" name="AutoShape 327">
          <a:extLst>
            <a:ext uri="{FF2B5EF4-FFF2-40B4-BE49-F238E27FC236}">
              <a16:creationId xmlns:a16="http://schemas.microsoft.com/office/drawing/2014/main" xmlns="" id="{E6A4923F-A201-445A-BC24-CFA8DDC41A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80" name="AutoShape 326">
          <a:extLst>
            <a:ext uri="{FF2B5EF4-FFF2-40B4-BE49-F238E27FC236}">
              <a16:creationId xmlns:a16="http://schemas.microsoft.com/office/drawing/2014/main" xmlns="" id="{A54B81F6-68B1-4882-A771-05F83D8481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81" name="AutoShape 325">
          <a:extLst>
            <a:ext uri="{FF2B5EF4-FFF2-40B4-BE49-F238E27FC236}">
              <a16:creationId xmlns:a16="http://schemas.microsoft.com/office/drawing/2014/main" xmlns="" id="{C2BF5D41-CA1F-4301-BB7A-4FCADDB50C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82" name="AutoShape 324">
          <a:extLst>
            <a:ext uri="{FF2B5EF4-FFF2-40B4-BE49-F238E27FC236}">
              <a16:creationId xmlns:a16="http://schemas.microsoft.com/office/drawing/2014/main" xmlns="" id="{EC8F6857-096D-4F7F-9A4C-FED2EC42F1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83" name="AutoShape 323">
          <a:extLst>
            <a:ext uri="{FF2B5EF4-FFF2-40B4-BE49-F238E27FC236}">
              <a16:creationId xmlns:a16="http://schemas.microsoft.com/office/drawing/2014/main" xmlns="" id="{07117414-C96C-4B1E-A1EA-3540607AF7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84" name="AutoShape 322">
          <a:extLst>
            <a:ext uri="{FF2B5EF4-FFF2-40B4-BE49-F238E27FC236}">
              <a16:creationId xmlns:a16="http://schemas.microsoft.com/office/drawing/2014/main" xmlns="" id="{6B90F4CD-5BC1-4C1D-9055-D22702C3C0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85" name="AutoShape 321">
          <a:extLst>
            <a:ext uri="{FF2B5EF4-FFF2-40B4-BE49-F238E27FC236}">
              <a16:creationId xmlns:a16="http://schemas.microsoft.com/office/drawing/2014/main" xmlns="" id="{37E5FAB4-3945-4FA1-9008-C31411EC44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86" name="AutoShape 320">
          <a:extLst>
            <a:ext uri="{FF2B5EF4-FFF2-40B4-BE49-F238E27FC236}">
              <a16:creationId xmlns:a16="http://schemas.microsoft.com/office/drawing/2014/main" xmlns="" id="{95CD5D59-3E69-4EFF-9E17-4B7E9283BB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87" name="AutoShape 319">
          <a:extLst>
            <a:ext uri="{FF2B5EF4-FFF2-40B4-BE49-F238E27FC236}">
              <a16:creationId xmlns:a16="http://schemas.microsoft.com/office/drawing/2014/main" xmlns="" id="{2C336F0E-1211-4DA9-9BD3-885348A5CB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88" name="AutoShape 318">
          <a:extLst>
            <a:ext uri="{FF2B5EF4-FFF2-40B4-BE49-F238E27FC236}">
              <a16:creationId xmlns:a16="http://schemas.microsoft.com/office/drawing/2014/main" xmlns="" id="{5BEE6B3A-EDC0-48A9-9304-E3B2263690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89" name="AutoShape 317">
          <a:extLst>
            <a:ext uri="{FF2B5EF4-FFF2-40B4-BE49-F238E27FC236}">
              <a16:creationId xmlns:a16="http://schemas.microsoft.com/office/drawing/2014/main" xmlns="" id="{BFEEBE27-7988-46FF-A93E-8692B9FCB0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90" name="AutoShape 316">
          <a:extLst>
            <a:ext uri="{FF2B5EF4-FFF2-40B4-BE49-F238E27FC236}">
              <a16:creationId xmlns:a16="http://schemas.microsoft.com/office/drawing/2014/main" xmlns="" id="{51E91605-E047-4B6A-AB13-43326A966D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91" name="AutoShape 315">
          <a:extLst>
            <a:ext uri="{FF2B5EF4-FFF2-40B4-BE49-F238E27FC236}">
              <a16:creationId xmlns:a16="http://schemas.microsoft.com/office/drawing/2014/main" xmlns="" id="{DB10344B-23BF-4118-900C-9CD1293940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92" name="AutoShape 314">
          <a:extLst>
            <a:ext uri="{FF2B5EF4-FFF2-40B4-BE49-F238E27FC236}">
              <a16:creationId xmlns:a16="http://schemas.microsoft.com/office/drawing/2014/main" xmlns="" id="{750124F2-C4A5-4644-8E15-46B129CDB1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93" name="AutoShape 313">
          <a:extLst>
            <a:ext uri="{FF2B5EF4-FFF2-40B4-BE49-F238E27FC236}">
              <a16:creationId xmlns:a16="http://schemas.microsoft.com/office/drawing/2014/main" xmlns="" id="{5D3F1CC6-BD90-44F7-B31C-640EE5CCFD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94" name="AutoShape 312">
          <a:extLst>
            <a:ext uri="{FF2B5EF4-FFF2-40B4-BE49-F238E27FC236}">
              <a16:creationId xmlns:a16="http://schemas.microsoft.com/office/drawing/2014/main" xmlns="" id="{EC472258-0828-4E60-8957-0FDEB6FB8F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95" name="AutoShape 311">
          <a:extLst>
            <a:ext uri="{FF2B5EF4-FFF2-40B4-BE49-F238E27FC236}">
              <a16:creationId xmlns:a16="http://schemas.microsoft.com/office/drawing/2014/main" xmlns="" id="{5B1E9C4F-37AB-4E8E-855E-AC599B9FB4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96" name="AutoShape 310">
          <a:extLst>
            <a:ext uri="{FF2B5EF4-FFF2-40B4-BE49-F238E27FC236}">
              <a16:creationId xmlns:a16="http://schemas.microsoft.com/office/drawing/2014/main" xmlns="" id="{220B2C5D-624C-401F-9F13-8D943EABB0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97" name="AutoShape 309">
          <a:extLst>
            <a:ext uri="{FF2B5EF4-FFF2-40B4-BE49-F238E27FC236}">
              <a16:creationId xmlns:a16="http://schemas.microsoft.com/office/drawing/2014/main" xmlns="" id="{2F75BF98-3BA6-4BB6-A561-9E23710AB8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98" name="AutoShape 308">
          <a:extLst>
            <a:ext uri="{FF2B5EF4-FFF2-40B4-BE49-F238E27FC236}">
              <a16:creationId xmlns:a16="http://schemas.microsoft.com/office/drawing/2014/main" xmlns="" id="{53599F19-86FF-41CA-B53D-8A8A9A8EEC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299" name="AutoShape 307">
          <a:extLst>
            <a:ext uri="{FF2B5EF4-FFF2-40B4-BE49-F238E27FC236}">
              <a16:creationId xmlns:a16="http://schemas.microsoft.com/office/drawing/2014/main" xmlns="" id="{6EA3FFB0-A9B9-4825-81CB-1AEE392DAC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00" name="AutoShape 306">
          <a:extLst>
            <a:ext uri="{FF2B5EF4-FFF2-40B4-BE49-F238E27FC236}">
              <a16:creationId xmlns:a16="http://schemas.microsoft.com/office/drawing/2014/main" xmlns="" id="{92F20522-67FD-4243-B160-69843D961C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01" name="AutoShape 305">
          <a:extLst>
            <a:ext uri="{FF2B5EF4-FFF2-40B4-BE49-F238E27FC236}">
              <a16:creationId xmlns:a16="http://schemas.microsoft.com/office/drawing/2014/main" xmlns="" id="{B209546A-A7CA-439F-B834-ED00F10EC2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02" name="AutoShape 304">
          <a:extLst>
            <a:ext uri="{FF2B5EF4-FFF2-40B4-BE49-F238E27FC236}">
              <a16:creationId xmlns:a16="http://schemas.microsoft.com/office/drawing/2014/main" xmlns="" id="{1AE15A25-AF69-4EE0-990B-3A2DC5B421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03" name="AutoShape 303">
          <a:extLst>
            <a:ext uri="{FF2B5EF4-FFF2-40B4-BE49-F238E27FC236}">
              <a16:creationId xmlns:a16="http://schemas.microsoft.com/office/drawing/2014/main" xmlns="" id="{C44D17A1-D8F5-4EB0-8DA7-6B049489A7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04" name="AutoShape 302">
          <a:extLst>
            <a:ext uri="{FF2B5EF4-FFF2-40B4-BE49-F238E27FC236}">
              <a16:creationId xmlns:a16="http://schemas.microsoft.com/office/drawing/2014/main" xmlns="" id="{9907B5D2-99A2-4EC9-B9BE-F51B795F2D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05" name="AutoShape 301">
          <a:extLst>
            <a:ext uri="{FF2B5EF4-FFF2-40B4-BE49-F238E27FC236}">
              <a16:creationId xmlns:a16="http://schemas.microsoft.com/office/drawing/2014/main" xmlns="" id="{BE282162-3617-40E2-B21F-ED5DAC5859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06" name="AutoShape 300">
          <a:extLst>
            <a:ext uri="{FF2B5EF4-FFF2-40B4-BE49-F238E27FC236}">
              <a16:creationId xmlns:a16="http://schemas.microsoft.com/office/drawing/2014/main" xmlns="" id="{4908208A-CB79-4FBF-8FA4-83E3DB2B22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07" name="AutoShape 299">
          <a:extLst>
            <a:ext uri="{FF2B5EF4-FFF2-40B4-BE49-F238E27FC236}">
              <a16:creationId xmlns:a16="http://schemas.microsoft.com/office/drawing/2014/main" xmlns="" id="{26813D05-64DF-43C2-92A2-120BD2ABC1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08" name="AutoShape 298">
          <a:extLst>
            <a:ext uri="{FF2B5EF4-FFF2-40B4-BE49-F238E27FC236}">
              <a16:creationId xmlns:a16="http://schemas.microsoft.com/office/drawing/2014/main" xmlns="" id="{B69C56A5-1F4B-473A-B14A-20452CB3F9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09" name="AutoShape 297">
          <a:extLst>
            <a:ext uri="{FF2B5EF4-FFF2-40B4-BE49-F238E27FC236}">
              <a16:creationId xmlns:a16="http://schemas.microsoft.com/office/drawing/2014/main" xmlns="" id="{CE47B469-F836-4B11-ABF0-518978D8E4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10" name="AutoShape 296">
          <a:extLst>
            <a:ext uri="{FF2B5EF4-FFF2-40B4-BE49-F238E27FC236}">
              <a16:creationId xmlns:a16="http://schemas.microsoft.com/office/drawing/2014/main" xmlns="" id="{50527D44-E40E-44EE-AD2E-8053AF75D2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11" name="AutoShape 295">
          <a:extLst>
            <a:ext uri="{FF2B5EF4-FFF2-40B4-BE49-F238E27FC236}">
              <a16:creationId xmlns:a16="http://schemas.microsoft.com/office/drawing/2014/main" xmlns="" id="{CB147913-740F-48E0-A896-15E2BCB9A7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12" name="AutoShape 294">
          <a:extLst>
            <a:ext uri="{FF2B5EF4-FFF2-40B4-BE49-F238E27FC236}">
              <a16:creationId xmlns:a16="http://schemas.microsoft.com/office/drawing/2014/main" xmlns="" id="{58567D7B-F5F6-4107-8FC7-6198FD8BC3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13" name="AutoShape 293">
          <a:extLst>
            <a:ext uri="{FF2B5EF4-FFF2-40B4-BE49-F238E27FC236}">
              <a16:creationId xmlns:a16="http://schemas.microsoft.com/office/drawing/2014/main" xmlns="" id="{BE171FF3-CCF3-4DF9-AC21-7B10E05DA2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14" name="AutoShape 292">
          <a:extLst>
            <a:ext uri="{FF2B5EF4-FFF2-40B4-BE49-F238E27FC236}">
              <a16:creationId xmlns:a16="http://schemas.microsoft.com/office/drawing/2014/main" xmlns="" id="{55DDC7FE-9318-4185-B555-AF0A777741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15" name="AutoShape 291">
          <a:extLst>
            <a:ext uri="{FF2B5EF4-FFF2-40B4-BE49-F238E27FC236}">
              <a16:creationId xmlns:a16="http://schemas.microsoft.com/office/drawing/2014/main" xmlns="" id="{8D857627-81FD-4A31-9581-CC9542951C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16" name="AutoShape 290">
          <a:extLst>
            <a:ext uri="{FF2B5EF4-FFF2-40B4-BE49-F238E27FC236}">
              <a16:creationId xmlns:a16="http://schemas.microsoft.com/office/drawing/2014/main" xmlns="" id="{AC514ACF-6226-4FDD-AF76-B90692A325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17" name="AutoShape 289">
          <a:extLst>
            <a:ext uri="{FF2B5EF4-FFF2-40B4-BE49-F238E27FC236}">
              <a16:creationId xmlns:a16="http://schemas.microsoft.com/office/drawing/2014/main" xmlns="" id="{97552099-A674-4091-B62E-3B6291319F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18" name="AutoShape 288">
          <a:extLst>
            <a:ext uri="{FF2B5EF4-FFF2-40B4-BE49-F238E27FC236}">
              <a16:creationId xmlns:a16="http://schemas.microsoft.com/office/drawing/2014/main" xmlns="" id="{11B6153E-A07F-455A-A046-4F1D72B681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19" name="AutoShape 287">
          <a:extLst>
            <a:ext uri="{FF2B5EF4-FFF2-40B4-BE49-F238E27FC236}">
              <a16:creationId xmlns:a16="http://schemas.microsoft.com/office/drawing/2014/main" xmlns="" id="{3F1FB428-4CB9-402C-8551-4505406AE0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20" name="AutoShape 286">
          <a:extLst>
            <a:ext uri="{FF2B5EF4-FFF2-40B4-BE49-F238E27FC236}">
              <a16:creationId xmlns:a16="http://schemas.microsoft.com/office/drawing/2014/main" xmlns="" id="{8960F9C6-771E-436A-AAB4-8905918D3A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21" name="AutoShape 285">
          <a:extLst>
            <a:ext uri="{FF2B5EF4-FFF2-40B4-BE49-F238E27FC236}">
              <a16:creationId xmlns:a16="http://schemas.microsoft.com/office/drawing/2014/main" xmlns="" id="{007B0911-BC1B-43FD-AAE3-15187A213C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22" name="AutoShape 284">
          <a:extLst>
            <a:ext uri="{FF2B5EF4-FFF2-40B4-BE49-F238E27FC236}">
              <a16:creationId xmlns:a16="http://schemas.microsoft.com/office/drawing/2014/main" xmlns="" id="{80D7BC60-385F-426C-A5F7-CCB33FACE8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23" name="AutoShape 283">
          <a:extLst>
            <a:ext uri="{FF2B5EF4-FFF2-40B4-BE49-F238E27FC236}">
              <a16:creationId xmlns:a16="http://schemas.microsoft.com/office/drawing/2014/main" xmlns="" id="{53E0E881-E835-4156-B296-111B2664B3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24" name="AutoShape 282">
          <a:extLst>
            <a:ext uri="{FF2B5EF4-FFF2-40B4-BE49-F238E27FC236}">
              <a16:creationId xmlns:a16="http://schemas.microsoft.com/office/drawing/2014/main" xmlns="" id="{A67DDAA3-AE31-4D05-8399-0BDEAC1D9C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25" name="AutoShape 281">
          <a:extLst>
            <a:ext uri="{FF2B5EF4-FFF2-40B4-BE49-F238E27FC236}">
              <a16:creationId xmlns:a16="http://schemas.microsoft.com/office/drawing/2014/main" xmlns="" id="{5E53DBC4-401B-4522-BF28-516105232D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26" name="AutoShape 280">
          <a:extLst>
            <a:ext uri="{FF2B5EF4-FFF2-40B4-BE49-F238E27FC236}">
              <a16:creationId xmlns:a16="http://schemas.microsoft.com/office/drawing/2014/main" xmlns="" id="{9F45A3CE-EC78-466C-B75C-D0327C1D3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27" name="AutoShape 279">
          <a:extLst>
            <a:ext uri="{FF2B5EF4-FFF2-40B4-BE49-F238E27FC236}">
              <a16:creationId xmlns:a16="http://schemas.microsoft.com/office/drawing/2014/main" xmlns="" id="{4790DF05-9FAE-4E03-8EEC-0BC17FC022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28" name="AutoShape 278">
          <a:extLst>
            <a:ext uri="{FF2B5EF4-FFF2-40B4-BE49-F238E27FC236}">
              <a16:creationId xmlns:a16="http://schemas.microsoft.com/office/drawing/2014/main" xmlns="" id="{5A9DDD81-9D37-4ED3-BBA9-1A9A851E3D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29" name="AutoShape 277">
          <a:extLst>
            <a:ext uri="{FF2B5EF4-FFF2-40B4-BE49-F238E27FC236}">
              <a16:creationId xmlns:a16="http://schemas.microsoft.com/office/drawing/2014/main" xmlns="" id="{F17A1320-8228-4A86-965B-9682B94C6E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30" name="AutoShape 276">
          <a:extLst>
            <a:ext uri="{FF2B5EF4-FFF2-40B4-BE49-F238E27FC236}">
              <a16:creationId xmlns:a16="http://schemas.microsoft.com/office/drawing/2014/main" xmlns="" id="{1ED03870-CA86-4D45-9F0B-11FF8272D9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31" name="AutoShape 275">
          <a:extLst>
            <a:ext uri="{FF2B5EF4-FFF2-40B4-BE49-F238E27FC236}">
              <a16:creationId xmlns:a16="http://schemas.microsoft.com/office/drawing/2014/main" xmlns="" id="{FECFA643-2B2D-4CE8-B58C-9ADF8B6B10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32" name="AutoShape 274">
          <a:extLst>
            <a:ext uri="{FF2B5EF4-FFF2-40B4-BE49-F238E27FC236}">
              <a16:creationId xmlns:a16="http://schemas.microsoft.com/office/drawing/2014/main" xmlns="" id="{C4DF9733-0E77-44CE-AFC7-EB8B2CE1AF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33" name="AutoShape 273">
          <a:extLst>
            <a:ext uri="{FF2B5EF4-FFF2-40B4-BE49-F238E27FC236}">
              <a16:creationId xmlns:a16="http://schemas.microsoft.com/office/drawing/2014/main" xmlns="" id="{95D1A0ED-A7AD-4074-ABA1-34E2C48FFC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34" name="AutoShape 272">
          <a:extLst>
            <a:ext uri="{FF2B5EF4-FFF2-40B4-BE49-F238E27FC236}">
              <a16:creationId xmlns:a16="http://schemas.microsoft.com/office/drawing/2014/main" xmlns="" id="{D7435955-10F3-4F4E-9CD3-1BAFB84476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35" name="AutoShape 271">
          <a:extLst>
            <a:ext uri="{FF2B5EF4-FFF2-40B4-BE49-F238E27FC236}">
              <a16:creationId xmlns:a16="http://schemas.microsoft.com/office/drawing/2014/main" xmlns="" id="{20C1035D-2AF3-45E1-A1DC-FDC4A594A9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36" name="AutoShape 270">
          <a:extLst>
            <a:ext uri="{FF2B5EF4-FFF2-40B4-BE49-F238E27FC236}">
              <a16:creationId xmlns:a16="http://schemas.microsoft.com/office/drawing/2014/main" xmlns="" id="{76D8B415-D33C-4D8E-AA57-256EDF71A6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37" name="AutoShape 269">
          <a:extLst>
            <a:ext uri="{FF2B5EF4-FFF2-40B4-BE49-F238E27FC236}">
              <a16:creationId xmlns:a16="http://schemas.microsoft.com/office/drawing/2014/main" xmlns="" id="{E3117950-A5F9-4094-9CAF-17F7B02499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38" name="AutoShape 268">
          <a:extLst>
            <a:ext uri="{FF2B5EF4-FFF2-40B4-BE49-F238E27FC236}">
              <a16:creationId xmlns:a16="http://schemas.microsoft.com/office/drawing/2014/main" xmlns="" id="{908BCDD9-EC19-42A8-861D-856E3778D0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39" name="AutoShape 267">
          <a:extLst>
            <a:ext uri="{FF2B5EF4-FFF2-40B4-BE49-F238E27FC236}">
              <a16:creationId xmlns:a16="http://schemas.microsoft.com/office/drawing/2014/main" xmlns="" id="{FE6A4791-4926-4854-9448-A1C96554A5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40" name="AutoShape 266">
          <a:extLst>
            <a:ext uri="{FF2B5EF4-FFF2-40B4-BE49-F238E27FC236}">
              <a16:creationId xmlns:a16="http://schemas.microsoft.com/office/drawing/2014/main" xmlns="" id="{C661B557-8988-442F-BB35-33ED743926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41" name="AutoShape 265">
          <a:extLst>
            <a:ext uri="{FF2B5EF4-FFF2-40B4-BE49-F238E27FC236}">
              <a16:creationId xmlns:a16="http://schemas.microsoft.com/office/drawing/2014/main" xmlns="" id="{94C9E141-E05E-49DE-BEB5-D32275BED8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42" name="AutoShape 264">
          <a:extLst>
            <a:ext uri="{FF2B5EF4-FFF2-40B4-BE49-F238E27FC236}">
              <a16:creationId xmlns:a16="http://schemas.microsoft.com/office/drawing/2014/main" xmlns="" id="{FE3F8E1D-1963-4FA4-A6FB-A799B96E52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43" name="AutoShape 263">
          <a:extLst>
            <a:ext uri="{FF2B5EF4-FFF2-40B4-BE49-F238E27FC236}">
              <a16:creationId xmlns:a16="http://schemas.microsoft.com/office/drawing/2014/main" xmlns="" id="{66733CD4-8BC6-4251-B7B9-B3B99940CC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44" name="AutoShape 262">
          <a:extLst>
            <a:ext uri="{FF2B5EF4-FFF2-40B4-BE49-F238E27FC236}">
              <a16:creationId xmlns:a16="http://schemas.microsoft.com/office/drawing/2014/main" xmlns="" id="{BABF6564-D73D-4E4C-BDBA-88478517EE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45" name="AutoShape 261">
          <a:extLst>
            <a:ext uri="{FF2B5EF4-FFF2-40B4-BE49-F238E27FC236}">
              <a16:creationId xmlns:a16="http://schemas.microsoft.com/office/drawing/2014/main" xmlns="" id="{6B739A25-FE6C-4E98-8E7D-65BBD919B0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46" name="AutoShape 260">
          <a:extLst>
            <a:ext uri="{FF2B5EF4-FFF2-40B4-BE49-F238E27FC236}">
              <a16:creationId xmlns:a16="http://schemas.microsoft.com/office/drawing/2014/main" xmlns="" id="{21D610B4-618C-45A0-BA61-39474D25E9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47" name="AutoShape 259">
          <a:extLst>
            <a:ext uri="{FF2B5EF4-FFF2-40B4-BE49-F238E27FC236}">
              <a16:creationId xmlns:a16="http://schemas.microsoft.com/office/drawing/2014/main" xmlns="" id="{7FD06C1E-81CD-48F1-B44E-D95B3679F8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48" name="AutoShape 258">
          <a:extLst>
            <a:ext uri="{FF2B5EF4-FFF2-40B4-BE49-F238E27FC236}">
              <a16:creationId xmlns:a16="http://schemas.microsoft.com/office/drawing/2014/main" xmlns="" id="{5F787307-AE6E-4FA3-AED4-83C1C5F133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49" name="AutoShape 257">
          <a:extLst>
            <a:ext uri="{FF2B5EF4-FFF2-40B4-BE49-F238E27FC236}">
              <a16:creationId xmlns:a16="http://schemas.microsoft.com/office/drawing/2014/main" xmlns="" id="{F5E66FDD-9D4F-4E54-9D95-C868E11E07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50" name="AutoShape 256">
          <a:extLst>
            <a:ext uri="{FF2B5EF4-FFF2-40B4-BE49-F238E27FC236}">
              <a16:creationId xmlns:a16="http://schemas.microsoft.com/office/drawing/2014/main" xmlns="" id="{E772B5E1-AB7B-4A29-A004-77F0B95524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51" name="AutoShape 255">
          <a:extLst>
            <a:ext uri="{FF2B5EF4-FFF2-40B4-BE49-F238E27FC236}">
              <a16:creationId xmlns:a16="http://schemas.microsoft.com/office/drawing/2014/main" xmlns="" id="{FF446090-8378-456C-8720-B0DA1AA06F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52" name="AutoShape 254">
          <a:extLst>
            <a:ext uri="{FF2B5EF4-FFF2-40B4-BE49-F238E27FC236}">
              <a16:creationId xmlns:a16="http://schemas.microsoft.com/office/drawing/2014/main" xmlns="" id="{F1478E16-E6E8-487E-A347-2F09DE1C20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53" name="AutoShape 253">
          <a:extLst>
            <a:ext uri="{FF2B5EF4-FFF2-40B4-BE49-F238E27FC236}">
              <a16:creationId xmlns:a16="http://schemas.microsoft.com/office/drawing/2014/main" xmlns="" id="{926F4330-31DF-4DDA-BFF6-9D24C5D43C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54" name="AutoShape 252">
          <a:extLst>
            <a:ext uri="{FF2B5EF4-FFF2-40B4-BE49-F238E27FC236}">
              <a16:creationId xmlns:a16="http://schemas.microsoft.com/office/drawing/2014/main" xmlns="" id="{18A0DF8F-BDAA-4D35-81CF-A5581C6CCE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55" name="AutoShape 251">
          <a:extLst>
            <a:ext uri="{FF2B5EF4-FFF2-40B4-BE49-F238E27FC236}">
              <a16:creationId xmlns:a16="http://schemas.microsoft.com/office/drawing/2014/main" xmlns="" id="{8F4CC4B8-ECAC-4CF6-B485-9DFFD9B68A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56" name="AutoShape 250">
          <a:extLst>
            <a:ext uri="{FF2B5EF4-FFF2-40B4-BE49-F238E27FC236}">
              <a16:creationId xmlns:a16="http://schemas.microsoft.com/office/drawing/2014/main" xmlns="" id="{169E6D53-86C0-4A8D-8FD0-C952506A38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57" name="AutoShape 249">
          <a:extLst>
            <a:ext uri="{FF2B5EF4-FFF2-40B4-BE49-F238E27FC236}">
              <a16:creationId xmlns:a16="http://schemas.microsoft.com/office/drawing/2014/main" xmlns="" id="{689392C4-218E-4C5B-AB4A-A5103BB2D7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58" name="AutoShape 248">
          <a:extLst>
            <a:ext uri="{FF2B5EF4-FFF2-40B4-BE49-F238E27FC236}">
              <a16:creationId xmlns:a16="http://schemas.microsoft.com/office/drawing/2014/main" xmlns="" id="{4488E7FC-D0D0-4356-B429-81159C6CDF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59" name="AutoShape 247">
          <a:extLst>
            <a:ext uri="{FF2B5EF4-FFF2-40B4-BE49-F238E27FC236}">
              <a16:creationId xmlns:a16="http://schemas.microsoft.com/office/drawing/2014/main" xmlns="" id="{151FA786-F59D-490D-8FE0-11309C9DF0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60" name="AutoShape 246">
          <a:extLst>
            <a:ext uri="{FF2B5EF4-FFF2-40B4-BE49-F238E27FC236}">
              <a16:creationId xmlns:a16="http://schemas.microsoft.com/office/drawing/2014/main" xmlns="" id="{B17B1D56-1B74-493E-B174-D7EDE7C3DF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61" name="AutoShape 245">
          <a:extLst>
            <a:ext uri="{FF2B5EF4-FFF2-40B4-BE49-F238E27FC236}">
              <a16:creationId xmlns:a16="http://schemas.microsoft.com/office/drawing/2014/main" xmlns="" id="{F68A7314-BA7B-4EC7-A3ED-41B8DBA49E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62" name="AutoShape 244">
          <a:extLst>
            <a:ext uri="{FF2B5EF4-FFF2-40B4-BE49-F238E27FC236}">
              <a16:creationId xmlns:a16="http://schemas.microsoft.com/office/drawing/2014/main" xmlns="" id="{60BBFDF5-2AC8-4454-8D24-ABBA30299F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63" name="AutoShape 243">
          <a:extLst>
            <a:ext uri="{FF2B5EF4-FFF2-40B4-BE49-F238E27FC236}">
              <a16:creationId xmlns:a16="http://schemas.microsoft.com/office/drawing/2014/main" xmlns="" id="{52B5BC8E-D9F6-4E73-A658-20E75723E0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64" name="AutoShape 242">
          <a:extLst>
            <a:ext uri="{FF2B5EF4-FFF2-40B4-BE49-F238E27FC236}">
              <a16:creationId xmlns:a16="http://schemas.microsoft.com/office/drawing/2014/main" xmlns="" id="{5F0CFB22-897A-4500-BC40-11D29C9190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65" name="AutoShape 241">
          <a:extLst>
            <a:ext uri="{FF2B5EF4-FFF2-40B4-BE49-F238E27FC236}">
              <a16:creationId xmlns:a16="http://schemas.microsoft.com/office/drawing/2014/main" xmlns="" id="{66977DA8-DF8F-4C61-9700-CB84F3047A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66" name="AutoShape 240">
          <a:extLst>
            <a:ext uri="{FF2B5EF4-FFF2-40B4-BE49-F238E27FC236}">
              <a16:creationId xmlns:a16="http://schemas.microsoft.com/office/drawing/2014/main" xmlns="" id="{4ED5A8C4-BA03-4485-B7FB-37C3E53E80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67" name="AutoShape 239">
          <a:extLst>
            <a:ext uri="{FF2B5EF4-FFF2-40B4-BE49-F238E27FC236}">
              <a16:creationId xmlns:a16="http://schemas.microsoft.com/office/drawing/2014/main" xmlns="" id="{D2C336BC-2401-4609-8045-729B063534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68" name="AutoShape 238">
          <a:extLst>
            <a:ext uri="{FF2B5EF4-FFF2-40B4-BE49-F238E27FC236}">
              <a16:creationId xmlns:a16="http://schemas.microsoft.com/office/drawing/2014/main" xmlns="" id="{29CE3660-F82E-4842-A586-9CD4D18D0C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69" name="AutoShape 237">
          <a:extLst>
            <a:ext uri="{FF2B5EF4-FFF2-40B4-BE49-F238E27FC236}">
              <a16:creationId xmlns:a16="http://schemas.microsoft.com/office/drawing/2014/main" xmlns="" id="{4B43EF42-5153-482F-9137-ABC571FA62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70" name="AutoShape 236">
          <a:extLst>
            <a:ext uri="{FF2B5EF4-FFF2-40B4-BE49-F238E27FC236}">
              <a16:creationId xmlns:a16="http://schemas.microsoft.com/office/drawing/2014/main" xmlns="" id="{2070A4A5-473F-4E60-BA2C-EEB2C9E65B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71" name="AutoShape 235">
          <a:extLst>
            <a:ext uri="{FF2B5EF4-FFF2-40B4-BE49-F238E27FC236}">
              <a16:creationId xmlns:a16="http://schemas.microsoft.com/office/drawing/2014/main" xmlns="" id="{A9C831CA-86CB-4FBF-8D35-F5A484C2F5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72" name="AutoShape 234">
          <a:extLst>
            <a:ext uri="{FF2B5EF4-FFF2-40B4-BE49-F238E27FC236}">
              <a16:creationId xmlns:a16="http://schemas.microsoft.com/office/drawing/2014/main" xmlns="" id="{E26C176E-46EC-4B66-A544-1464EB2686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73" name="AutoShape 233">
          <a:extLst>
            <a:ext uri="{FF2B5EF4-FFF2-40B4-BE49-F238E27FC236}">
              <a16:creationId xmlns:a16="http://schemas.microsoft.com/office/drawing/2014/main" xmlns="" id="{B5E0021C-8FF6-4323-B177-015BCFA4C8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74" name="AutoShape 232">
          <a:extLst>
            <a:ext uri="{FF2B5EF4-FFF2-40B4-BE49-F238E27FC236}">
              <a16:creationId xmlns:a16="http://schemas.microsoft.com/office/drawing/2014/main" xmlns="" id="{6D6593A8-0F08-4500-9C59-B196082CDF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75" name="AutoShape 231">
          <a:extLst>
            <a:ext uri="{FF2B5EF4-FFF2-40B4-BE49-F238E27FC236}">
              <a16:creationId xmlns:a16="http://schemas.microsoft.com/office/drawing/2014/main" xmlns="" id="{A491FE92-3635-48FB-AF46-C55A5E1B7C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76" name="AutoShape 230">
          <a:extLst>
            <a:ext uri="{FF2B5EF4-FFF2-40B4-BE49-F238E27FC236}">
              <a16:creationId xmlns:a16="http://schemas.microsoft.com/office/drawing/2014/main" xmlns="" id="{CA8149D5-8AAB-489C-9F3B-EA12381EC7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77" name="AutoShape 344">
          <a:extLst>
            <a:ext uri="{FF2B5EF4-FFF2-40B4-BE49-F238E27FC236}">
              <a16:creationId xmlns:a16="http://schemas.microsoft.com/office/drawing/2014/main" xmlns="" id="{CB6984EF-7738-4F75-8328-1ED3EE8559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78" name="AutoShape 343">
          <a:extLst>
            <a:ext uri="{FF2B5EF4-FFF2-40B4-BE49-F238E27FC236}">
              <a16:creationId xmlns:a16="http://schemas.microsoft.com/office/drawing/2014/main" xmlns="" id="{F2A26B6E-893E-4988-AE42-1A609BF7F3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79" name="AutoShape 342">
          <a:extLst>
            <a:ext uri="{FF2B5EF4-FFF2-40B4-BE49-F238E27FC236}">
              <a16:creationId xmlns:a16="http://schemas.microsoft.com/office/drawing/2014/main" xmlns="" id="{115EF5DE-2843-445E-BFAB-D6BD22DC7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80" name="AutoShape 341">
          <a:extLst>
            <a:ext uri="{FF2B5EF4-FFF2-40B4-BE49-F238E27FC236}">
              <a16:creationId xmlns:a16="http://schemas.microsoft.com/office/drawing/2014/main" xmlns="" id="{A3CE7B49-B425-4576-ABE7-4550F3677C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81" name="AutoShape 340">
          <a:extLst>
            <a:ext uri="{FF2B5EF4-FFF2-40B4-BE49-F238E27FC236}">
              <a16:creationId xmlns:a16="http://schemas.microsoft.com/office/drawing/2014/main" xmlns="" id="{B8024937-8497-4A62-9F36-471112DEE8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82" name="AutoShape 339">
          <a:extLst>
            <a:ext uri="{FF2B5EF4-FFF2-40B4-BE49-F238E27FC236}">
              <a16:creationId xmlns:a16="http://schemas.microsoft.com/office/drawing/2014/main" xmlns="" id="{DFBFB01A-5BB5-436C-9B98-4B2A4D855D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83" name="AutoShape 338">
          <a:extLst>
            <a:ext uri="{FF2B5EF4-FFF2-40B4-BE49-F238E27FC236}">
              <a16:creationId xmlns:a16="http://schemas.microsoft.com/office/drawing/2014/main" xmlns="" id="{06D1ADC1-10EE-4664-B8A7-34C936DAB2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84" name="AutoShape 337">
          <a:extLst>
            <a:ext uri="{FF2B5EF4-FFF2-40B4-BE49-F238E27FC236}">
              <a16:creationId xmlns:a16="http://schemas.microsoft.com/office/drawing/2014/main" xmlns="" id="{C58EA1EC-F6CC-418B-8522-BB8DC9413A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85" name="AutoShape 336">
          <a:extLst>
            <a:ext uri="{FF2B5EF4-FFF2-40B4-BE49-F238E27FC236}">
              <a16:creationId xmlns:a16="http://schemas.microsoft.com/office/drawing/2014/main" xmlns="" id="{CE84B705-D69B-4F95-9952-B0C9BE4EEC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86" name="AutoShape 335">
          <a:extLst>
            <a:ext uri="{FF2B5EF4-FFF2-40B4-BE49-F238E27FC236}">
              <a16:creationId xmlns:a16="http://schemas.microsoft.com/office/drawing/2014/main" xmlns="" id="{BC8EE9FF-13A2-4DDA-8B96-B1C079B5E9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87" name="AutoShape 334">
          <a:extLst>
            <a:ext uri="{FF2B5EF4-FFF2-40B4-BE49-F238E27FC236}">
              <a16:creationId xmlns:a16="http://schemas.microsoft.com/office/drawing/2014/main" xmlns="" id="{EECC42F2-34FF-4158-AC54-C27A0A01C3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88" name="AutoShape 333">
          <a:extLst>
            <a:ext uri="{FF2B5EF4-FFF2-40B4-BE49-F238E27FC236}">
              <a16:creationId xmlns:a16="http://schemas.microsoft.com/office/drawing/2014/main" xmlns="" id="{20D61629-C6C6-4EB6-B31B-E95AE85B36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89" name="AutoShape 332">
          <a:extLst>
            <a:ext uri="{FF2B5EF4-FFF2-40B4-BE49-F238E27FC236}">
              <a16:creationId xmlns:a16="http://schemas.microsoft.com/office/drawing/2014/main" xmlns="" id="{0D3B836E-E98B-487C-820C-FAFB7E053C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90" name="AutoShape 331">
          <a:extLst>
            <a:ext uri="{FF2B5EF4-FFF2-40B4-BE49-F238E27FC236}">
              <a16:creationId xmlns:a16="http://schemas.microsoft.com/office/drawing/2014/main" xmlns="" id="{6C959C77-577A-4115-AEEB-0433C9566F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91" name="AutoShape 330">
          <a:extLst>
            <a:ext uri="{FF2B5EF4-FFF2-40B4-BE49-F238E27FC236}">
              <a16:creationId xmlns:a16="http://schemas.microsoft.com/office/drawing/2014/main" xmlns="" id="{B66AFD4F-FB45-4BE4-B94A-04C89F6F57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92" name="AutoShape 329">
          <a:extLst>
            <a:ext uri="{FF2B5EF4-FFF2-40B4-BE49-F238E27FC236}">
              <a16:creationId xmlns:a16="http://schemas.microsoft.com/office/drawing/2014/main" xmlns="" id="{827870F4-1A79-4D57-A117-62EB3F87CE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93" name="AutoShape 328">
          <a:extLst>
            <a:ext uri="{FF2B5EF4-FFF2-40B4-BE49-F238E27FC236}">
              <a16:creationId xmlns:a16="http://schemas.microsoft.com/office/drawing/2014/main" xmlns="" id="{307D9AA5-788B-46E3-A218-343102A021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94" name="AutoShape 327">
          <a:extLst>
            <a:ext uri="{FF2B5EF4-FFF2-40B4-BE49-F238E27FC236}">
              <a16:creationId xmlns:a16="http://schemas.microsoft.com/office/drawing/2014/main" xmlns="" id="{06167E38-B9AA-45AA-9A45-0A351E5DB1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95" name="AutoShape 326">
          <a:extLst>
            <a:ext uri="{FF2B5EF4-FFF2-40B4-BE49-F238E27FC236}">
              <a16:creationId xmlns:a16="http://schemas.microsoft.com/office/drawing/2014/main" xmlns="" id="{922E03DA-1860-4C51-A0F4-DB122E1FB8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96" name="AutoShape 325">
          <a:extLst>
            <a:ext uri="{FF2B5EF4-FFF2-40B4-BE49-F238E27FC236}">
              <a16:creationId xmlns:a16="http://schemas.microsoft.com/office/drawing/2014/main" xmlns="" id="{11653A96-CAA0-4B69-B26F-5F58FF8D28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97" name="AutoShape 324">
          <a:extLst>
            <a:ext uri="{FF2B5EF4-FFF2-40B4-BE49-F238E27FC236}">
              <a16:creationId xmlns:a16="http://schemas.microsoft.com/office/drawing/2014/main" xmlns="" id="{6302FD21-F4C2-41CF-A82F-6CAD0888CF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98" name="AutoShape 323">
          <a:extLst>
            <a:ext uri="{FF2B5EF4-FFF2-40B4-BE49-F238E27FC236}">
              <a16:creationId xmlns:a16="http://schemas.microsoft.com/office/drawing/2014/main" xmlns="" id="{2AE5A757-2372-4F2E-8EC8-9CAE534EB8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399" name="AutoShape 322">
          <a:extLst>
            <a:ext uri="{FF2B5EF4-FFF2-40B4-BE49-F238E27FC236}">
              <a16:creationId xmlns:a16="http://schemas.microsoft.com/office/drawing/2014/main" xmlns="" id="{09006303-0CDB-4437-9386-F90A366D12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00" name="AutoShape 321">
          <a:extLst>
            <a:ext uri="{FF2B5EF4-FFF2-40B4-BE49-F238E27FC236}">
              <a16:creationId xmlns:a16="http://schemas.microsoft.com/office/drawing/2014/main" xmlns="" id="{2EDC3E02-3394-4EB1-8C73-A40990EA67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01" name="AutoShape 320">
          <a:extLst>
            <a:ext uri="{FF2B5EF4-FFF2-40B4-BE49-F238E27FC236}">
              <a16:creationId xmlns:a16="http://schemas.microsoft.com/office/drawing/2014/main" xmlns="" id="{AB398CD2-9B16-4700-9FB9-81BB99482B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02" name="AutoShape 319">
          <a:extLst>
            <a:ext uri="{FF2B5EF4-FFF2-40B4-BE49-F238E27FC236}">
              <a16:creationId xmlns:a16="http://schemas.microsoft.com/office/drawing/2014/main" xmlns="" id="{A898FFF7-BF9F-4603-965B-1960790D30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03" name="AutoShape 318">
          <a:extLst>
            <a:ext uri="{FF2B5EF4-FFF2-40B4-BE49-F238E27FC236}">
              <a16:creationId xmlns:a16="http://schemas.microsoft.com/office/drawing/2014/main" xmlns="" id="{BEB08FE9-C3C5-41C3-A294-3378499795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04" name="AutoShape 317">
          <a:extLst>
            <a:ext uri="{FF2B5EF4-FFF2-40B4-BE49-F238E27FC236}">
              <a16:creationId xmlns:a16="http://schemas.microsoft.com/office/drawing/2014/main" xmlns="" id="{07762DFF-ADB5-4EFA-8619-E38474EB12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05" name="AutoShape 316">
          <a:extLst>
            <a:ext uri="{FF2B5EF4-FFF2-40B4-BE49-F238E27FC236}">
              <a16:creationId xmlns:a16="http://schemas.microsoft.com/office/drawing/2014/main" xmlns="" id="{9E4B8207-2404-435B-ACD3-26FA6861DD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06" name="AutoShape 315">
          <a:extLst>
            <a:ext uri="{FF2B5EF4-FFF2-40B4-BE49-F238E27FC236}">
              <a16:creationId xmlns:a16="http://schemas.microsoft.com/office/drawing/2014/main" xmlns="" id="{6739A3CB-575B-47EE-B79C-C80E11CF3C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07" name="AutoShape 314">
          <a:extLst>
            <a:ext uri="{FF2B5EF4-FFF2-40B4-BE49-F238E27FC236}">
              <a16:creationId xmlns:a16="http://schemas.microsoft.com/office/drawing/2014/main" xmlns="" id="{5A952BE8-ECCF-4D1C-9C00-4DF2CECB42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08" name="AutoShape 313">
          <a:extLst>
            <a:ext uri="{FF2B5EF4-FFF2-40B4-BE49-F238E27FC236}">
              <a16:creationId xmlns:a16="http://schemas.microsoft.com/office/drawing/2014/main" xmlns="" id="{614D95EB-F65D-45BB-862E-FC439BDCCB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09" name="AutoShape 312">
          <a:extLst>
            <a:ext uri="{FF2B5EF4-FFF2-40B4-BE49-F238E27FC236}">
              <a16:creationId xmlns:a16="http://schemas.microsoft.com/office/drawing/2014/main" xmlns="" id="{11C579C1-557E-4C82-A594-F5F7CFF200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10" name="AutoShape 311">
          <a:extLst>
            <a:ext uri="{FF2B5EF4-FFF2-40B4-BE49-F238E27FC236}">
              <a16:creationId xmlns:a16="http://schemas.microsoft.com/office/drawing/2014/main" xmlns="" id="{AA814037-FA92-46FE-9A52-E252BE9A07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11" name="AutoShape 310">
          <a:extLst>
            <a:ext uri="{FF2B5EF4-FFF2-40B4-BE49-F238E27FC236}">
              <a16:creationId xmlns:a16="http://schemas.microsoft.com/office/drawing/2014/main" xmlns="" id="{40B8513C-BFC7-42CC-9008-5EEA8E1CA4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12" name="AutoShape 309">
          <a:extLst>
            <a:ext uri="{FF2B5EF4-FFF2-40B4-BE49-F238E27FC236}">
              <a16:creationId xmlns:a16="http://schemas.microsoft.com/office/drawing/2014/main" xmlns="" id="{21E2E6A2-0061-4E1B-871C-7AF5D188A7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13" name="AutoShape 308">
          <a:extLst>
            <a:ext uri="{FF2B5EF4-FFF2-40B4-BE49-F238E27FC236}">
              <a16:creationId xmlns:a16="http://schemas.microsoft.com/office/drawing/2014/main" xmlns="" id="{051EADA7-24EC-412C-984D-EB9432B53C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14" name="AutoShape 307">
          <a:extLst>
            <a:ext uri="{FF2B5EF4-FFF2-40B4-BE49-F238E27FC236}">
              <a16:creationId xmlns:a16="http://schemas.microsoft.com/office/drawing/2014/main" xmlns="" id="{D88ED924-075C-46F4-B0E3-6986D29D68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15" name="AutoShape 306">
          <a:extLst>
            <a:ext uri="{FF2B5EF4-FFF2-40B4-BE49-F238E27FC236}">
              <a16:creationId xmlns:a16="http://schemas.microsoft.com/office/drawing/2014/main" xmlns="" id="{E8729BB4-95EA-4520-8A51-C188C2D391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16" name="AutoShape 305">
          <a:extLst>
            <a:ext uri="{FF2B5EF4-FFF2-40B4-BE49-F238E27FC236}">
              <a16:creationId xmlns:a16="http://schemas.microsoft.com/office/drawing/2014/main" xmlns="" id="{3E50A74C-B11E-4286-9D66-42A97B48AC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17" name="AutoShape 304">
          <a:extLst>
            <a:ext uri="{FF2B5EF4-FFF2-40B4-BE49-F238E27FC236}">
              <a16:creationId xmlns:a16="http://schemas.microsoft.com/office/drawing/2014/main" xmlns="" id="{6588D33A-F352-4D55-80DC-F53D0A3ECA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18" name="AutoShape 303">
          <a:extLst>
            <a:ext uri="{FF2B5EF4-FFF2-40B4-BE49-F238E27FC236}">
              <a16:creationId xmlns:a16="http://schemas.microsoft.com/office/drawing/2014/main" xmlns="" id="{433DA937-4951-4339-B5E9-405C7BE845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19" name="AutoShape 302">
          <a:extLst>
            <a:ext uri="{FF2B5EF4-FFF2-40B4-BE49-F238E27FC236}">
              <a16:creationId xmlns:a16="http://schemas.microsoft.com/office/drawing/2014/main" xmlns="" id="{B4DBC911-5C07-4332-98D2-6B69C9C5B4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20" name="AutoShape 301">
          <a:extLst>
            <a:ext uri="{FF2B5EF4-FFF2-40B4-BE49-F238E27FC236}">
              <a16:creationId xmlns:a16="http://schemas.microsoft.com/office/drawing/2014/main" xmlns="" id="{6B2340E4-A6F1-4E96-B648-49B495F592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21" name="AutoShape 300">
          <a:extLst>
            <a:ext uri="{FF2B5EF4-FFF2-40B4-BE49-F238E27FC236}">
              <a16:creationId xmlns:a16="http://schemas.microsoft.com/office/drawing/2014/main" xmlns="" id="{E5CC92AB-CEFD-4050-ABF0-F17AED21CF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22" name="AutoShape 299">
          <a:extLst>
            <a:ext uri="{FF2B5EF4-FFF2-40B4-BE49-F238E27FC236}">
              <a16:creationId xmlns:a16="http://schemas.microsoft.com/office/drawing/2014/main" xmlns="" id="{4B799438-9712-4638-8316-78AB648EA7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23" name="AutoShape 298">
          <a:extLst>
            <a:ext uri="{FF2B5EF4-FFF2-40B4-BE49-F238E27FC236}">
              <a16:creationId xmlns:a16="http://schemas.microsoft.com/office/drawing/2014/main" xmlns="" id="{3F813DCF-3812-4538-82E6-887723A2AD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24" name="AutoShape 297">
          <a:extLst>
            <a:ext uri="{FF2B5EF4-FFF2-40B4-BE49-F238E27FC236}">
              <a16:creationId xmlns:a16="http://schemas.microsoft.com/office/drawing/2014/main" xmlns="" id="{5B39C13F-F0AE-4C41-8E61-B9A88974F5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25" name="AutoShape 296">
          <a:extLst>
            <a:ext uri="{FF2B5EF4-FFF2-40B4-BE49-F238E27FC236}">
              <a16:creationId xmlns:a16="http://schemas.microsoft.com/office/drawing/2014/main" xmlns="" id="{7B7C13E2-C34D-44EB-8DF0-84F510012B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26" name="AutoShape 295">
          <a:extLst>
            <a:ext uri="{FF2B5EF4-FFF2-40B4-BE49-F238E27FC236}">
              <a16:creationId xmlns:a16="http://schemas.microsoft.com/office/drawing/2014/main" xmlns="" id="{5FC8B550-41DB-4B40-95DB-EF482FC602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27" name="AutoShape 294">
          <a:extLst>
            <a:ext uri="{FF2B5EF4-FFF2-40B4-BE49-F238E27FC236}">
              <a16:creationId xmlns:a16="http://schemas.microsoft.com/office/drawing/2014/main" xmlns="" id="{5676C490-E5F7-4BE8-BCE3-797AE64494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28" name="AutoShape 293">
          <a:extLst>
            <a:ext uri="{FF2B5EF4-FFF2-40B4-BE49-F238E27FC236}">
              <a16:creationId xmlns:a16="http://schemas.microsoft.com/office/drawing/2014/main" xmlns="" id="{F5C1FC38-914E-4B8B-A67D-AB8BB0CDE2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29" name="AutoShape 292">
          <a:extLst>
            <a:ext uri="{FF2B5EF4-FFF2-40B4-BE49-F238E27FC236}">
              <a16:creationId xmlns:a16="http://schemas.microsoft.com/office/drawing/2014/main" xmlns="" id="{ACE0A148-A60B-4D73-B720-A19E15C120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30" name="AutoShape 291">
          <a:extLst>
            <a:ext uri="{FF2B5EF4-FFF2-40B4-BE49-F238E27FC236}">
              <a16:creationId xmlns:a16="http://schemas.microsoft.com/office/drawing/2014/main" xmlns="" id="{74D467A0-92DC-4DF7-9867-50AAB0F230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31" name="AutoShape 290">
          <a:extLst>
            <a:ext uri="{FF2B5EF4-FFF2-40B4-BE49-F238E27FC236}">
              <a16:creationId xmlns:a16="http://schemas.microsoft.com/office/drawing/2014/main" xmlns="" id="{99B90B4E-8725-4B15-A8A0-CCF1A35546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32" name="AutoShape 289">
          <a:extLst>
            <a:ext uri="{FF2B5EF4-FFF2-40B4-BE49-F238E27FC236}">
              <a16:creationId xmlns:a16="http://schemas.microsoft.com/office/drawing/2014/main" xmlns="" id="{DE1589CC-0B70-4056-8C20-7EDDC2B919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33" name="AutoShape 288">
          <a:extLst>
            <a:ext uri="{FF2B5EF4-FFF2-40B4-BE49-F238E27FC236}">
              <a16:creationId xmlns:a16="http://schemas.microsoft.com/office/drawing/2014/main" xmlns="" id="{82BE0EB0-C620-4807-B587-805436AA07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34" name="AutoShape 287">
          <a:extLst>
            <a:ext uri="{FF2B5EF4-FFF2-40B4-BE49-F238E27FC236}">
              <a16:creationId xmlns:a16="http://schemas.microsoft.com/office/drawing/2014/main" xmlns="" id="{79DC1C95-388C-4B04-8F5C-EA6FD1AC81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35" name="AutoShape 286">
          <a:extLst>
            <a:ext uri="{FF2B5EF4-FFF2-40B4-BE49-F238E27FC236}">
              <a16:creationId xmlns:a16="http://schemas.microsoft.com/office/drawing/2014/main" xmlns="" id="{056BA58E-3098-4852-BA60-7D5E44B6F9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36" name="AutoShape 285">
          <a:extLst>
            <a:ext uri="{FF2B5EF4-FFF2-40B4-BE49-F238E27FC236}">
              <a16:creationId xmlns:a16="http://schemas.microsoft.com/office/drawing/2014/main" xmlns="" id="{1BA94C00-D8A4-4B0F-96D6-B0261667E1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37" name="AutoShape 284">
          <a:extLst>
            <a:ext uri="{FF2B5EF4-FFF2-40B4-BE49-F238E27FC236}">
              <a16:creationId xmlns:a16="http://schemas.microsoft.com/office/drawing/2014/main" xmlns="" id="{12F9925C-FCE8-4519-A28B-F479C7249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38" name="AutoShape 283">
          <a:extLst>
            <a:ext uri="{FF2B5EF4-FFF2-40B4-BE49-F238E27FC236}">
              <a16:creationId xmlns:a16="http://schemas.microsoft.com/office/drawing/2014/main" xmlns="" id="{E4AF7B21-6EF3-49BA-8A14-E201BBC7F1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39" name="AutoShape 282">
          <a:extLst>
            <a:ext uri="{FF2B5EF4-FFF2-40B4-BE49-F238E27FC236}">
              <a16:creationId xmlns:a16="http://schemas.microsoft.com/office/drawing/2014/main" xmlns="" id="{F57CC758-DBA3-47C0-B9CF-1370DCEA3E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40" name="AutoShape 281">
          <a:extLst>
            <a:ext uri="{FF2B5EF4-FFF2-40B4-BE49-F238E27FC236}">
              <a16:creationId xmlns:a16="http://schemas.microsoft.com/office/drawing/2014/main" xmlns="" id="{84741CBF-82C0-497C-9DD3-E7D7616B0A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41" name="AutoShape 280">
          <a:extLst>
            <a:ext uri="{FF2B5EF4-FFF2-40B4-BE49-F238E27FC236}">
              <a16:creationId xmlns:a16="http://schemas.microsoft.com/office/drawing/2014/main" xmlns="" id="{97B76641-C924-432C-90CA-8612965331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42" name="AutoShape 279">
          <a:extLst>
            <a:ext uri="{FF2B5EF4-FFF2-40B4-BE49-F238E27FC236}">
              <a16:creationId xmlns:a16="http://schemas.microsoft.com/office/drawing/2014/main" xmlns="" id="{0795DE34-FC0A-45E3-8E64-AF1460B966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43" name="AutoShape 278">
          <a:extLst>
            <a:ext uri="{FF2B5EF4-FFF2-40B4-BE49-F238E27FC236}">
              <a16:creationId xmlns:a16="http://schemas.microsoft.com/office/drawing/2014/main" xmlns="" id="{19A3C986-6F00-484F-8A4F-AB42716D81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44" name="AutoShape 277">
          <a:extLst>
            <a:ext uri="{FF2B5EF4-FFF2-40B4-BE49-F238E27FC236}">
              <a16:creationId xmlns:a16="http://schemas.microsoft.com/office/drawing/2014/main" xmlns="" id="{696853FB-BC45-4E6A-BD77-F3E5D48054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45" name="AutoShape 276">
          <a:extLst>
            <a:ext uri="{FF2B5EF4-FFF2-40B4-BE49-F238E27FC236}">
              <a16:creationId xmlns:a16="http://schemas.microsoft.com/office/drawing/2014/main" xmlns="" id="{D768844F-EF3D-4F6E-A59A-461F7D33F0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46" name="AutoShape 275">
          <a:extLst>
            <a:ext uri="{FF2B5EF4-FFF2-40B4-BE49-F238E27FC236}">
              <a16:creationId xmlns:a16="http://schemas.microsoft.com/office/drawing/2014/main" xmlns="" id="{6221FD11-530E-4FF1-87E5-9F8EAF99AB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47" name="AutoShape 274">
          <a:extLst>
            <a:ext uri="{FF2B5EF4-FFF2-40B4-BE49-F238E27FC236}">
              <a16:creationId xmlns:a16="http://schemas.microsoft.com/office/drawing/2014/main" xmlns="" id="{274BAAEF-83DA-4C0B-8F6E-3EA56D512E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48" name="AutoShape 273">
          <a:extLst>
            <a:ext uri="{FF2B5EF4-FFF2-40B4-BE49-F238E27FC236}">
              <a16:creationId xmlns:a16="http://schemas.microsoft.com/office/drawing/2014/main" xmlns="" id="{E793C894-93E8-4D89-9330-2D01804C09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49" name="AutoShape 272">
          <a:extLst>
            <a:ext uri="{FF2B5EF4-FFF2-40B4-BE49-F238E27FC236}">
              <a16:creationId xmlns:a16="http://schemas.microsoft.com/office/drawing/2014/main" xmlns="" id="{3722585A-71A0-4C6F-AFD7-37FC833D3A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50" name="AutoShape 271">
          <a:extLst>
            <a:ext uri="{FF2B5EF4-FFF2-40B4-BE49-F238E27FC236}">
              <a16:creationId xmlns:a16="http://schemas.microsoft.com/office/drawing/2014/main" xmlns="" id="{6A9EDEBE-4DF1-4076-95B9-90625ED304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51" name="AutoShape 270">
          <a:extLst>
            <a:ext uri="{FF2B5EF4-FFF2-40B4-BE49-F238E27FC236}">
              <a16:creationId xmlns:a16="http://schemas.microsoft.com/office/drawing/2014/main" xmlns="" id="{01E8F397-D405-41B9-9AB5-7656D41CC7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52" name="AutoShape 269">
          <a:extLst>
            <a:ext uri="{FF2B5EF4-FFF2-40B4-BE49-F238E27FC236}">
              <a16:creationId xmlns:a16="http://schemas.microsoft.com/office/drawing/2014/main" xmlns="" id="{A251898F-4158-47D2-BA13-1A58DBA528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53" name="AutoShape 268">
          <a:extLst>
            <a:ext uri="{FF2B5EF4-FFF2-40B4-BE49-F238E27FC236}">
              <a16:creationId xmlns:a16="http://schemas.microsoft.com/office/drawing/2014/main" xmlns="" id="{F16A2B6C-5EC7-46B0-9E59-50704B9581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54" name="AutoShape 267">
          <a:extLst>
            <a:ext uri="{FF2B5EF4-FFF2-40B4-BE49-F238E27FC236}">
              <a16:creationId xmlns:a16="http://schemas.microsoft.com/office/drawing/2014/main" xmlns="" id="{E93D16E9-262D-4C4C-8D76-BB7C84AC9F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55" name="AutoShape 266">
          <a:extLst>
            <a:ext uri="{FF2B5EF4-FFF2-40B4-BE49-F238E27FC236}">
              <a16:creationId xmlns:a16="http://schemas.microsoft.com/office/drawing/2014/main" xmlns="" id="{BFF3A336-39C2-4FAF-B92C-FB5B5EB485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56" name="AutoShape 265">
          <a:extLst>
            <a:ext uri="{FF2B5EF4-FFF2-40B4-BE49-F238E27FC236}">
              <a16:creationId xmlns:a16="http://schemas.microsoft.com/office/drawing/2014/main" xmlns="" id="{CB3A2094-2941-420B-98EA-27258C1386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57" name="AutoShape 264">
          <a:extLst>
            <a:ext uri="{FF2B5EF4-FFF2-40B4-BE49-F238E27FC236}">
              <a16:creationId xmlns:a16="http://schemas.microsoft.com/office/drawing/2014/main" xmlns="" id="{1A9F2216-B0EF-40C7-99A3-48E66CB348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58" name="AutoShape 263">
          <a:extLst>
            <a:ext uri="{FF2B5EF4-FFF2-40B4-BE49-F238E27FC236}">
              <a16:creationId xmlns:a16="http://schemas.microsoft.com/office/drawing/2014/main" xmlns="" id="{35001ACF-CCEC-41A3-BDCA-1A66AA4201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59" name="AutoShape 262">
          <a:extLst>
            <a:ext uri="{FF2B5EF4-FFF2-40B4-BE49-F238E27FC236}">
              <a16:creationId xmlns:a16="http://schemas.microsoft.com/office/drawing/2014/main" xmlns="" id="{5DF011D3-DB67-4341-8662-B4A205DDE7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60" name="AutoShape 261">
          <a:extLst>
            <a:ext uri="{FF2B5EF4-FFF2-40B4-BE49-F238E27FC236}">
              <a16:creationId xmlns:a16="http://schemas.microsoft.com/office/drawing/2014/main" xmlns="" id="{C19BE8FF-39D3-4FAD-86A8-461B585A1E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61" name="AutoShape 260">
          <a:extLst>
            <a:ext uri="{FF2B5EF4-FFF2-40B4-BE49-F238E27FC236}">
              <a16:creationId xmlns:a16="http://schemas.microsoft.com/office/drawing/2014/main" xmlns="" id="{3D09FDBB-66FF-4327-ABAC-907ECEF850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62" name="AutoShape 259">
          <a:extLst>
            <a:ext uri="{FF2B5EF4-FFF2-40B4-BE49-F238E27FC236}">
              <a16:creationId xmlns:a16="http://schemas.microsoft.com/office/drawing/2014/main" xmlns="" id="{4807798D-2F38-4059-9FE8-FA49D923B3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63" name="AutoShape 258">
          <a:extLst>
            <a:ext uri="{FF2B5EF4-FFF2-40B4-BE49-F238E27FC236}">
              <a16:creationId xmlns:a16="http://schemas.microsoft.com/office/drawing/2014/main" xmlns="" id="{D458336E-72DF-42B1-84E8-6351DA0916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64" name="AutoShape 257">
          <a:extLst>
            <a:ext uri="{FF2B5EF4-FFF2-40B4-BE49-F238E27FC236}">
              <a16:creationId xmlns:a16="http://schemas.microsoft.com/office/drawing/2014/main" xmlns="" id="{9B5EEC58-045F-400F-AB59-EC12500ECB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65" name="AutoShape 256">
          <a:extLst>
            <a:ext uri="{FF2B5EF4-FFF2-40B4-BE49-F238E27FC236}">
              <a16:creationId xmlns:a16="http://schemas.microsoft.com/office/drawing/2014/main" xmlns="" id="{AB687170-3CEE-4A68-861E-813838B517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66" name="AutoShape 255">
          <a:extLst>
            <a:ext uri="{FF2B5EF4-FFF2-40B4-BE49-F238E27FC236}">
              <a16:creationId xmlns:a16="http://schemas.microsoft.com/office/drawing/2014/main" xmlns="" id="{72C704C6-821F-46AE-A998-4746CA54FB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67" name="AutoShape 254">
          <a:extLst>
            <a:ext uri="{FF2B5EF4-FFF2-40B4-BE49-F238E27FC236}">
              <a16:creationId xmlns:a16="http://schemas.microsoft.com/office/drawing/2014/main" xmlns="" id="{1DFB8086-5CC1-4743-9D58-56033467FE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68" name="AutoShape 253">
          <a:extLst>
            <a:ext uri="{FF2B5EF4-FFF2-40B4-BE49-F238E27FC236}">
              <a16:creationId xmlns:a16="http://schemas.microsoft.com/office/drawing/2014/main" xmlns="" id="{6F4705BD-00D9-40E3-B3A7-41712A7F2F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69" name="AutoShape 252">
          <a:extLst>
            <a:ext uri="{FF2B5EF4-FFF2-40B4-BE49-F238E27FC236}">
              <a16:creationId xmlns:a16="http://schemas.microsoft.com/office/drawing/2014/main" xmlns="" id="{491B7EC7-68E4-41D2-940C-C99576AA63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70" name="AutoShape 251">
          <a:extLst>
            <a:ext uri="{FF2B5EF4-FFF2-40B4-BE49-F238E27FC236}">
              <a16:creationId xmlns:a16="http://schemas.microsoft.com/office/drawing/2014/main" xmlns="" id="{6DE64803-A58E-46A5-ADED-984070A3CC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71" name="AutoShape 250">
          <a:extLst>
            <a:ext uri="{FF2B5EF4-FFF2-40B4-BE49-F238E27FC236}">
              <a16:creationId xmlns:a16="http://schemas.microsoft.com/office/drawing/2014/main" xmlns="" id="{E13A075F-0FED-47A6-B7B8-A558A3E534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72" name="AutoShape 249">
          <a:extLst>
            <a:ext uri="{FF2B5EF4-FFF2-40B4-BE49-F238E27FC236}">
              <a16:creationId xmlns:a16="http://schemas.microsoft.com/office/drawing/2014/main" xmlns="" id="{7ED16AC9-1855-4859-8316-03813A7C2E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73" name="AutoShape 248">
          <a:extLst>
            <a:ext uri="{FF2B5EF4-FFF2-40B4-BE49-F238E27FC236}">
              <a16:creationId xmlns:a16="http://schemas.microsoft.com/office/drawing/2014/main" xmlns="" id="{FC2E87CB-2964-4102-B238-1271149FC2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74" name="AutoShape 247">
          <a:extLst>
            <a:ext uri="{FF2B5EF4-FFF2-40B4-BE49-F238E27FC236}">
              <a16:creationId xmlns:a16="http://schemas.microsoft.com/office/drawing/2014/main" xmlns="" id="{4F71138E-14A6-458F-84C6-28BC62599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75" name="AutoShape 246">
          <a:extLst>
            <a:ext uri="{FF2B5EF4-FFF2-40B4-BE49-F238E27FC236}">
              <a16:creationId xmlns:a16="http://schemas.microsoft.com/office/drawing/2014/main" xmlns="" id="{22198A3C-F060-4593-8A1F-0D85923089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76" name="AutoShape 245">
          <a:extLst>
            <a:ext uri="{FF2B5EF4-FFF2-40B4-BE49-F238E27FC236}">
              <a16:creationId xmlns:a16="http://schemas.microsoft.com/office/drawing/2014/main" xmlns="" id="{79CC3DBC-DF54-4B42-BC93-D087F4934D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77" name="AutoShape 244">
          <a:extLst>
            <a:ext uri="{FF2B5EF4-FFF2-40B4-BE49-F238E27FC236}">
              <a16:creationId xmlns:a16="http://schemas.microsoft.com/office/drawing/2014/main" xmlns="" id="{21C400F1-ED60-44E2-A825-80C195B158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78" name="AutoShape 243">
          <a:extLst>
            <a:ext uri="{FF2B5EF4-FFF2-40B4-BE49-F238E27FC236}">
              <a16:creationId xmlns:a16="http://schemas.microsoft.com/office/drawing/2014/main" xmlns="" id="{FAA2F8F8-8F92-4DEA-8041-9F5EF98E09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79" name="AutoShape 242">
          <a:extLst>
            <a:ext uri="{FF2B5EF4-FFF2-40B4-BE49-F238E27FC236}">
              <a16:creationId xmlns:a16="http://schemas.microsoft.com/office/drawing/2014/main" xmlns="" id="{AE72A6FF-ECF7-4218-9B3F-FC786EE0B1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80" name="AutoShape 241">
          <a:extLst>
            <a:ext uri="{FF2B5EF4-FFF2-40B4-BE49-F238E27FC236}">
              <a16:creationId xmlns:a16="http://schemas.microsoft.com/office/drawing/2014/main" xmlns="" id="{D32A5581-EE21-44DB-A59C-648184651A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81" name="AutoShape 240">
          <a:extLst>
            <a:ext uri="{FF2B5EF4-FFF2-40B4-BE49-F238E27FC236}">
              <a16:creationId xmlns:a16="http://schemas.microsoft.com/office/drawing/2014/main" xmlns="" id="{2AA2F45B-5DC4-42F8-A00C-115ADADFB8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82" name="AutoShape 239">
          <a:extLst>
            <a:ext uri="{FF2B5EF4-FFF2-40B4-BE49-F238E27FC236}">
              <a16:creationId xmlns:a16="http://schemas.microsoft.com/office/drawing/2014/main" xmlns="" id="{6D0F34ED-78B8-4404-8C22-C6375D6BB3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83" name="AutoShape 238">
          <a:extLst>
            <a:ext uri="{FF2B5EF4-FFF2-40B4-BE49-F238E27FC236}">
              <a16:creationId xmlns:a16="http://schemas.microsoft.com/office/drawing/2014/main" xmlns="" id="{26BD3F28-23EC-4799-8FD8-ED9C3D75F0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84" name="AutoShape 237">
          <a:extLst>
            <a:ext uri="{FF2B5EF4-FFF2-40B4-BE49-F238E27FC236}">
              <a16:creationId xmlns:a16="http://schemas.microsoft.com/office/drawing/2014/main" xmlns="" id="{CD438EF0-2922-458C-9542-ED63938248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85" name="AutoShape 236">
          <a:extLst>
            <a:ext uri="{FF2B5EF4-FFF2-40B4-BE49-F238E27FC236}">
              <a16:creationId xmlns:a16="http://schemas.microsoft.com/office/drawing/2014/main" xmlns="" id="{44D51BBA-D6D3-428A-939D-92FC5B9DB7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86" name="AutoShape 235">
          <a:extLst>
            <a:ext uri="{FF2B5EF4-FFF2-40B4-BE49-F238E27FC236}">
              <a16:creationId xmlns:a16="http://schemas.microsoft.com/office/drawing/2014/main" xmlns="" id="{F5BEB55C-4B65-48E9-8D3C-4A6F7ED252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87" name="AutoShape 234">
          <a:extLst>
            <a:ext uri="{FF2B5EF4-FFF2-40B4-BE49-F238E27FC236}">
              <a16:creationId xmlns:a16="http://schemas.microsoft.com/office/drawing/2014/main" xmlns="" id="{46669381-A8A7-4CB8-8353-AD5AEFE55E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88" name="AutoShape 233">
          <a:extLst>
            <a:ext uri="{FF2B5EF4-FFF2-40B4-BE49-F238E27FC236}">
              <a16:creationId xmlns:a16="http://schemas.microsoft.com/office/drawing/2014/main" xmlns="" id="{7627B909-D0D8-486C-8295-C8BD75037B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89" name="AutoShape 232">
          <a:extLst>
            <a:ext uri="{FF2B5EF4-FFF2-40B4-BE49-F238E27FC236}">
              <a16:creationId xmlns:a16="http://schemas.microsoft.com/office/drawing/2014/main" xmlns="" id="{760495C3-B089-40FA-85CB-23CBD11C09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90" name="AutoShape 231">
          <a:extLst>
            <a:ext uri="{FF2B5EF4-FFF2-40B4-BE49-F238E27FC236}">
              <a16:creationId xmlns:a16="http://schemas.microsoft.com/office/drawing/2014/main" xmlns="" id="{4F48F38D-D571-437F-9D37-5C67F3EF78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91" name="AutoShape 230">
          <a:extLst>
            <a:ext uri="{FF2B5EF4-FFF2-40B4-BE49-F238E27FC236}">
              <a16:creationId xmlns:a16="http://schemas.microsoft.com/office/drawing/2014/main" xmlns="" id="{639D1197-1C0E-48BC-A853-CA9D263DBC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92" name="AutoShape 344">
          <a:extLst>
            <a:ext uri="{FF2B5EF4-FFF2-40B4-BE49-F238E27FC236}">
              <a16:creationId xmlns:a16="http://schemas.microsoft.com/office/drawing/2014/main" xmlns="" id="{E6F9B40F-7CE1-4B2B-9699-4EB887E319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93" name="AutoShape 343">
          <a:extLst>
            <a:ext uri="{FF2B5EF4-FFF2-40B4-BE49-F238E27FC236}">
              <a16:creationId xmlns:a16="http://schemas.microsoft.com/office/drawing/2014/main" xmlns="" id="{F05E2C67-2F5B-45F6-9C15-04918EEB9A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94" name="AutoShape 342">
          <a:extLst>
            <a:ext uri="{FF2B5EF4-FFF2-40B4-BE49-F238E27FC236}">
              <a16:creationId xmlns:a16="http://schemas.microsoft.com/office/drawing/2014/main" xmlns="" id="{010D60DB-538B-4BE3-BEA3-3C83015C70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95" name="AutoShape 341">
          <a:extLst>
            <a:ext uri="{FF2B5EF4-FFF2-40B4-BE49-F238E27FC236}">
              <a16:creationId xmlns:a16="http://schemas.microsoft.com/office/drawing/2014/main" xmlns="" id="{718B80C9-3A8D-40F6-B575-028ED3A3F6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96" name="AutoShape 340">
          <a:extLst>
            <a:ext uri="{FF2B5EF4-FFF2-40B4-BE49-F238E27FC236}">
              <a16:creationId xmlns:a16="http://schemas.microsoft.com/office/drawing/2014/main" xmlns="" id="{62932800-80DB-4813-BC5A-95BA91EE1C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97" name="AutoShape 339">
          <a:extLst>
            <a:ext uri="{FF2B5EF4-FFF2-40B4-BE49-F238E27FC236}">
              <a16:creationId xmlns:a16="http://schemas.microsoft.com/office/drawing/2014/main" xmlns="" id="{40C05505-1406-4BA9-8B7F-AD88DC4379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98" name="AutoShape 338">
          <a:extLst>
            <a:ext uri="{FF2B5EF4-FFF2-40B4-BE49-F238E27FC236}">
              <a16:creationId xmlns:a16="http://schemas.microsoft.com/office/drawing/2014/main" xmlns="" id="{16DBA3E1-80B4-441F-B063-5C1FB143CD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499" name="AutoShape 337">
          <a:extLst>
            <a:ext uri="{FF2B5EF4-FFF2-40B4-BE49-F238E27FC236}">
              <a16:creationId xmlns:a16="http://schemas.microsoft.com/office/drawing/2014/main" xmlns="" id="{34F1F6C3-93D6-4CB4-81D3-B32AE54298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00" name="AutoShape 336">
          <a:extLst>
            <a:ext uri="{FF2B5EF4-FFF2-40B4-BE49-F238E27FC236}">
              <a16:creationId xmlns:a16="http://schemas.microsoft.com/office/drawing/2014/main" xmlns="" id="{A8186452-96FB-44FE-B74F-427B49822B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01" name="AutoShape 335">
          <a:extLst>
            <a:ext uri="{FF2B5EF4-FFF2-40B4-BE49-F238E27FC236}">
              <a16:creationId xmlns:a16="http://schemas.microsoft.com/office/drawing/2014/main" xmlns="" id="{39AE0DF4-177E-4AAB-B29D-2C68047770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02" name="AutoShape 334">
          <a:extLst>
            <a:ext uri="{FF2B5EF4-FFF2-40B4-BE49-F238E27FC236}">
              <a16:creationId xmlns:a16="http://schemas.microsoft.com/office/drawing/2014/main" xmlns="" id="{E06F9938-739C-4EA2-81EB-DA0B62E96F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03" name="AutoShape 333">
          <a:extLst>
            <a:ext uri="{FF2B5EF4-FFF2-40B4-BE49-F238E27FC236}">
              <a16:creationId xmlns:a16="http://schemas.microsoft.com/office/drawing/2014/main" xmlns="" id="{C3B2DA53-A9B9-4983-A4EE-F80BCDEE72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04" name="AutoShape 332">
          <a:extLst>
            <a:ext uri="{FF2B5EF4-FFF2-40B4-BE49-F238E27FC236}">
              <a16:creationId xmlns:a16="http://schemas.microsoft.com/office/drawing/2014/main" xmlns="" id="{0841F6FF-F424-49B8-8EEF-8A7E1AE3A3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05" name="AutoShape 331">
          <a:extLst>
            <a:ext uri="{FF2B5EF4-FFF2-40B4-BE49-F238E27FC236}">
              <a16:creationId xmlns:a16="http://schemas.microsoft.com/office/drawing/2014/main" xmlns="" id="{D1E8AB47-7BB8-4651-9710-D043F2ACD9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06" name="AutoShape 330">
          <a:extLst>
            <a:ext uri="{FF2B5EF4-FFF2-40B4-BE49-F238E27FC236}">
              <a16:creationId xmlns:a16="http://schemas.microsoft.com/office/drawing/2014/main" xmlns="" id="{94A85D13-C177-4014-AE0B-6002C8C99D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07" name="AutoShape 329">
          <a:extLst>
            <a:ext uri="{FF2B5EF4-FFF2-40B4-BE49-F238E27FC236}">
              <a16:creationId xmlns:a16="http://schemas.microsoft.com/office/drawing/2014/main" xmlns="" id="{F9288493-76D1-4C86-B677-06F8DCFF5B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08" name="AutoShape 328">
          <a:extLst>
            <a:ext uri="{FF2B5EF4-FFF2-40B4-BE49-F238E27FC236}">
              <a16:creationId xmlns:a16="http://schemas.microsoft.com/office/drawing/2014/main" xmlns="" id="{628679D9-36E2-4121-9DEB-C078CB1DB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09" name="AutoShape 327">
          <a:extLst>
            <a:ext uri="{FF2B5EF4-FFF2-40B4-BE49-F238E27FC236}">
              <a16:creationId xmlns:a16="http://schemas.microsoft.com/office/drawing/2014/main" xmlns="" id="{E7BF359C-AD39-4230-B4D2-C53FADC58E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10" name="AutoShape 326">
          <a:extLst>
            <a:ext uri="{FF2B5EF4-FFF2-40B4-BE49-F238E27FC236}">
              <a16:creationId xmlns:a16="http://schemas.microsoft.com/office/drawing/2014/main" xmlns="" id="{F13BF572-1648-4AA5-931D-E7E8D6F36E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11" name="AutoShape 325">
          <a:extLst>
            <a:ext uri="{FF2B5EF4-FFF2-40B4-BE49-F238E27FC236}">
              <a16:creationId xmlns:a16="http://schemas.microsoft.com/office/drawing/2014/main" xmlns="" id="{12711223-F154-4D5A-AC71-50EE20D64B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12" name="AutoShape 324">
          <a:extLst>
            <a:ext uri="{FF2B5EF4-FFF2-40B4-BE49-F238E27FC236}">
              <a16:creationId xmlns:a16="http://schemas.microsoft.com/office/drawing/2014/main" xmlns="" id="{CB323707-89DD-4659-80AB-26ABEE0916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13" name="AutoShape 323">
          <a:extLst>
            <a:ext uri="{FF2B5EF4-FFF2-40B4-BE49-F238E27FC236}">
              <a16:creationId xmlns:a16="http://schemas.microsoft.com/office/drawing/2014/main" xmlns="" id="{7FBB55D3-DC40-4BED-9B5F-7C84B43E01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14" name="AutoShape 322">
          <a:extLst>
            <a:ext uri="{FF2B5EF4-FFF2-40B4-BE49-F238E27FC236}">
              <a16:creationId xmlns:a16="http://schemas.microsoft.com/office/drawing/2014/main" xmlns="" id="{A3BCD92F-F598-46CD-8234-C070B6C9AC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15" name="AutoShape 321">
          <a:extLst>
            <a:ext uri="{FF2B5EF4-FFF2-40B4-BE49-F238E27FC236}">
              <a16:creationId xmlns:a16="http://schemas.microsoft.com/office/drawing/2014/main" xmlns="" id="{9CF15D53-3D81-4CF3-8335-7841C2FC8E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16" name="AutoShape 320">
          <a:extLst>
            <a:ext uri="{FF2B5EF4-FFF2-40B4-BE49-F238E27FC236}">
              <a16:creationId xmlns:a16="http://schemas.microsoft.com/office/drawing/2014/main" xmlns="" id="{1884E31A-721F-46AE-A0EE-B2ACF10C03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17" name="AutoShape 319">
          <a:extLst>
            <a:ext uri="{FF2B5EF4-FFF2-40B4-BE49-F238E27FC236}">
              <a16:creationId xmlns:a16="http://schemas.microsoft.com/office/drawing/2014/main" xmlns="" id="{C69FA9F8-CBAB-4300-9ACA-2806816B75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18" name="AutoShape 318">
          <a:extLst>
            <a:ext uri="{FF2B5EF4-FFF2-40B4-BE49-F238E27FC236}">
              <a16:creationId xmlns:a16="http://schemas.microsoft.com/office/drawing/2014/main" xmlns="" id="{23170639-B3B4-433D-9F25-E49A9AE0FC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19" name="AutoShape 317">
          <a:extLst>
            <a:ext uri="{FF2B5EF4-FFF2-40B4-BE49-F238E27FC236}">
              <a16:creationId xmlns:a16="http://schemas.microsoft.com/office/drawing/2014/main" xmlns="" id="{98992485-0911-4D25-90C4-BEA867C938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20" name="AutoShape 316">
          <a:extLst>
            <a:ext uri="{FF2B5EF4-FFF2-40B4-BE49-F238E27FC236}">
              <a16:creationId xmlns:a16="http://schemas.microsoft.com/office/drawing/2014/main" xmlns="" id="{CD12C476-8A0F-4773-8881-6DBB3A5900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21" name="AutoShape 315">
          <a:extLst>
            <a:ext uri="{FF2B5EF4-FFF2-40B4-BE49-F238E27FC236}">
              <a16:creationId xmlns:a16="http://schemas.microsoft.com/office/drawing/2014/main" xmlns="" id="{86FA7FDD-21AE-46D1-BE3F-1D1C72F7AB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22" name="AutoShape 314">
          <a:extLst>
            <a:ext uri="{FF2B5EF4-FFF2-40B4-BE49-F238E27FC236}">
              <a16:creationId xmlns:a16="http://schemas.microsoft.com/office/drawing/2014/main" xmlns="" id="{4AEB3C60-41AF-430F-875E-A726F16382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23" name="AutoShape 313">
          <a:extLst>
            <a:ext uri="{FF2B5EF4-FFF2-40B4-BE49-F238E27FC236}">
              <a16:creationId xmlns:a16="http://schemas.microsoft.com/office/drawing/2014/main" xmlns="" id="{3B758F5E-1E03-4E3B-9F91-8E78AEE0D1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24" name="AutoShape 312">
          <a:extLst>
            <a:ext uri="{FF2B5EF4-FFF2-40B4-BE49-F238E27FC236}">
              <a16:creationId xmlns:a16="http://schemas.microsoft.com/office/drawing/2014/main" xmlns="" id="{0E2485A5-38E8-4375-AD53-AE62B9F310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25" name="AutoShape 311">
          <a:extLst>
            <a:ext uri="{FF2B5EF4-FFF2-40B4-BE49-F238E27FC236}">
              <a16:creationId xmlns:a16="http://schemas.microsoft.com/office/drawing/2014/main" xmlns="" id="{FCE8E5D3-F18E-47F2-8BC5-B2B5374C51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26" name="AutoShape 310">
          <a:extLst>
            <a:ext uri="{FF2B5EF4-FFF2-40B4-BE49-F238E27FC236}">
              <a16:creationId xmlns:a16="http://schemas.microsoft.com/office/drawing/2014/main" xmlns="" id="{94467A9D-4023-40DB-8008-BBBB865D7A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27" name="AutoShape 309">
          <a:extLst>
            <a:ext uri="{FF2B5EF4-FFF2-40B4-BE49-F238E27FC236}">
              <a16:creationId xmlns:a16="http://schemas.microsoft.com/office/drawing/2014/main" xmlns="" id="{0A7B2E30-FB96-4DF6-87AA-30FFB3D0B8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28" name="AutoShape 308">
          <a:extLst>
            <a:ext uri="{FF2B5EF4-FFF2-40B4-BE49-F238E27FC236}">
              <a16:creationId xmlns:a16="http://schemas.microsoft.com/office/drawing/2014/main" xmlns="" id="{E5B74929-0B1B-4375-BAA8-12DC184A4D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29" name="AutoShape 307">
          <a:extLst>
            <a:ext uri="{FF2B5EF4-FFF2-40B4-BE49-F238E27FC236}">
              <a16:creationId xmlns:a16="http://schemas.microsoft.com/office/drawing/2014/main" xmlns="" id="{969B7ACB-B3A2-488D-B572-2D66B38850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30" name="AutoShape 306">
          <a:extLst>
            <a:ext uri="{FF2B5EF4-FFF2-40B4-BE49-F238E27FC236}">
              <a16:creationId xmlns:a16="http://schemas.microsoft.com/office/drawing/2014/main" xmlns="" id="{3020C1A1-2188-4EF6-87D0-28BE198A9D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31" name="AutoShape 305">
          <a:extLst>
            <a:ext uri="{FF2B5EF4-FFF2-40B4-BE49-F238E27FC236}">
              <a16:creationId xmlns:a16="http://schemas.microsoft.com/office/drawing/2014/main" xmlns="" id="{0D1142D1-A6B8-4C74-A02B-58674E2610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32" name="AutoShape 304">
          <a:extLst>
            <a:ext uri="{FF2B5EF4-FFF2-40B4-BE49-F238E27FC236}">
              <a16:creationId xmlns:a16="http://schemas.microsoft.com/office/drawing/2014/main" xmlns="" id="{2422554B-4BC9-400C-AAA9-6E6CE55F04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33" name="AutoShape 303">
          <a:extLst>
            <a:ext uri="{FF2B5EF4-FFF2-40B4-BE49-F238E27FC236}">
              <a16:creationId xmlns:a16="http://schemas.microsoft.com/office/drawing/2014/main" xmlns="" id="{D4AA46B0-E159-4F64-880B-6861206306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34" name="AutoShape 302">
          <a:extLst>
            <a:ext uri="{FF2B5EF4-FFF2-40B4-BE49-F238E27FC236}">
              <a16:creationId xmlns:a16="http://schemas.microsoft.com/office/drawing/2014/main" xmlns="" id="{216F199E-FADC-4A69-AE1E-0602AD98DE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35" name="AutoShape 301">
          <a:extLst>
            <a:ext uri="{FF2B5EF4-FFF2-40B4-BE49-F238E27FC236}">
              <a16:creationId xmlns:a16="http://schemas.microsoft.com/office/drawing/2014/main" xmlns="" id="{1C04029A-BD49-42C6-80FC-19A1CCBA8A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36" name="AutoShape 300">
          <a:extLst>
            <a:ext uri="{FF2B5EF4-FFF2-40B4-BE49-F238E27FC236}">
              <a16:creationId xmlns:a16="http://schemas.microsoft.com/office/drawing/2014/main" xmlns="" id="{30DA346D-D1D1-4DDF-8EB5-360D71AEEF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37" name="AutoShape 299">
          <a:extLst>
            <a:ext uri="{FF2B5EF4-FFF2-40B4-BE49-F238E27FC236}">
              <a16:creationId xmlns:a16="http://schemas.microsoft.com/office/drawing/2014/main" xmlns="" id="{C0A2694D-EF08-45ED-822E-CA16DE9434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38" name="AutoShape 298">
          <a:extLst>
            <a:ext uri="{FF2B5EF4-FFF2-40B4-BE49-F238E27FC236}">
              <a16:creationId xmlns:a16="http://schemas.microsoft.com/office/drawing/2014/main" xmlns="" id="{7F396D50-FB74-47F9-A2AB-7BA21362B9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39" name="AutoShape 297">
          <a:extLst>
            <a:ext uri="{FF2B5EF4-FFF2-40B4-BE49-F238E27FC236}">
              <a16:creationId xmlns:a16="http://schemas.microsoft.com/office/drawing/2014/main" xmlns="" id="{FBF49AEB-6C91-4793-890A-A0F4FA26AB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40" name="AutoShape 296">
          <a:extLst>
            <a:ext uri="{FF2B5EF4-FFF2-40B4-BE49-F238E27FC236}">
              <a16:creationId xmlns:a16="http://schemas.microsoft.com/office/drawing/2014/main" xmlns="" id="{4265A8C0-CDD3-472D-BE31-582EE705B0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41" name="AutoShape 295">
          <a:extLst>
            <a:ext uri="{FF2B5EF4-FFF2-40B4-BE49-F238E27FC236}">
              <a16:creationId xmlns:a16="http://schemas.microsoft.com/office/drawing/2014/main" xmlns="" id="{4E7C8D55-81B4-4169-A840-76E3AF5A38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42" name="AutoShape 294">
          <a:extLst>
            <a:ext uri="{FF2B5EF4-FFF2-40B4-BE49-F238E27FC236}">
              <a16:creationId xmlns:a16="http://schemas.microsoft.com/office/drawing/2014/main" xmlns="" id="{57356CE1-E4B1-47F9-9677-1313F164AE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43" name="AutoShape 293">
          <a:extLst>
            <a:ext uri="{FF2B5EF4-FFF2-40B4-BE49-F238E27FC236}">
              <a16:creationId xmlns:a16="http://schemas.microsoft.com/office/drawing/2014/main" xmlns="" id="{73C2985D-D39E-4E30-A6EC-8628E1AA95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44" name="AutoShape 292">
          <a:extLst>
            <a:ext uri="{FF2B5EF4-FFF2-40B4-BE49-F238E27FC236}">
              <a16:creationId xmlns:a16="http://schemas.microsoft.com/office/drawing/2014/main" xmlns="" id="{F5A6477E-E046-4521-9B39-14F13B779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45" name="AutoShape 291">
          <a:extLst>
            <a:ext uri="{FF2B5EF4-FFF2-40B4-BE49-F238E27FC236}">
              <a16:creationId xmlns:a16="http://schemas.microsoft.com/office/drawing/2014/main" xmlns="" id="{4B16383B-9546-4A80-91D9-AF756610B1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46" name="AutoShape 290">
          <a:extLst>
            <a:ext uri="{FF2B5EF4-FFF2-40B4-BE49-F238E27FC236}">
              <a16:creationId xmlns:a16="http://schemas.microsoft.com/office/drawing/2014/main" xmlns="" id="{F9059B07-5C62-4AD1-845F-CDF5D304AB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47" name="AutoShape 289">
          <a:extLst>
            <a:ext uri="{FF2B5EF4-FFF2-40B4-BE49-F238E27FC236}">
              <a16:creationId xmlns:a16="http://schemas.microsoft.com/office/drawing/2014/main" xmlns="" id="{984ADB24-87B0-44DC-8759-38121724F7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48" name="AutoShape 288">
          <a:extLst>
            <a:ext uri="{FF2B5EF4-FFF2-40B4-BE49-F238E27FC236}">
              <a16:creationId xmlns:a16="http://schemas.microsoft.com/office/drawing/2014/main" xmlns="" id="{F504FFBA-7C75-430D-B58E-EF3702A0D9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49" name="AutoShape 287">
          <a:extLst>
            <a:ext uri="{FF2B5EF4-FFF2-40B4-BE49-F238E27FC236}">
              <a16:creationId xmlns:a16="http://schemas.microsoft.com/office/drawing/2014/main" xmlns="" id="{7F214A96-4BFE-4EBD-91FF-6FB57F4AA1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50" name="AutoShape 286">
          <a:extLst>
            <a:ext uri="{FF2B5EF4-FFF2-40B4-BE49-F238E27FC236}">
              <a16:creationId xmlns:a16="http://schemas.microsoft.com/office/drawing/2014/main" xmlns="" id="{810F2572-B567-46BA-B7DF-B5EBD720D9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51" name="AutoShape 285">
          <a:extLst>
            <a:ext uri="{FF2B5EF4-FFF2-40B4-BE49-F238E27FC236}">
              <a16:creationId xmlns:a16="http://schemas.microsoft.com/office/drawing/2014/main" xmlns="" id="{5D4A9B37-5A08-42C4-8C01-8DE155FB0B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52" name="AutoShape 284">
          <a:extLst>
            <a:ext uri="{FF2B5EF4-FFF2-40B4-BE49-F238E27FC236}">
              <a16:creationId xmlns:a16="http://schemas.microsoft.com/office/drawing/2014/main" xmlns="" id="{00461928-FC89-453D-A2B7-D12A545786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53" name="AutoShape 283">
          <a:extLst>
            <a:ext uri="{FF2B5EF4-FFF2-40B4-BE49-F238E27FC236}">
              <a16:creationId xmlns:a16="http://schemas.microsoft.com/office/drawing/2014/main" xmlns="" id="{07DBE0A6-CCD4-4F5E-9DBA-F75E4080A1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54" name="AutoShape 282">
          <a:extLst>
            <a:ext uri="{FF2B5EF4-FFF2-40B4-BE49-F238E27FC236}">
              <a16:creationId xmlns:a16="http://schemas.microsoft.com/office/drawing/2014/main" xmlns="" id="{47F1EAC8-469A-4A2F-8B08-B89119D510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55" name="AutoShape 281">
          <a:extLst>
            <a:ext uri="{FF2B5EF4-FFF2-40B4-BE49-F238E27FC236}">
              <a16:creationId xmlns:a16="http://schemas.microsoft.com/office/drawing/2014/main" xmlns="" id="{AF20B721-B593-42B6-AE03-2A913FE174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56" name="AutoShape 280">
          <a:extLst>
            <a:ext uri="{FF2B5EF4-FFF2-40B4-BE49-F238E27FC236}">
              <a16:creationId xmlns:a16="http://schemas.microsoft.com/office/drawing/2014/main" xmlns="" id="{B6A327F6-570A-4DCB-BEB4-5F70CE2AFE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57" name="AutoShape 279">
          <a:extLst>
            <a:ext uri="{FF2B5EF4-FFF2-40B4-BE49-F238E27FC236}">
              <a16:creationId xmlns:a16="http://schemas.microsoft.com/office/drawing/2014/main" xmlns="" id="{D78CE1BA-AF8B-42F8-A625-D5296B39B1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58" name="AutoShape 278">
          <a:extLst>
            <a:ext uri="{FF2B5EF4-FFF2-40B4-BE49-F238E27FC236}">
              <a16:creationId xmlns:a16="http://schemas.microsoft.com/office/drawing/2014/main" xmlns="" id="{62A6B005-8810-4E53-B31D-740776D6F1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59" name="AutoShape 277">
          <a:extLst>
            <a:ext uri="{FF2B5EF4-FFF2-40B4-BE49-F238E27FC236}">
              <a16:creationId xmlns:a16="http://schemas.microsoft.com/office/drawing/2014/main" xmlns="" id="{ABFA4994-16EB-4F04-854E-EA28F3681C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60" name="AutoShape 276">
          <a:extLst>
            <a:ext uri="{FF2B5EF4-FFF2-40B4-BE49-F238E27FC236}">
              <a16:creationId xmlns:a16="http://schemas.microsoft.com/office/drawing/2014/main" xmlns="" id="{D8334773-78CB-4188-B28F-8F688F77C8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61" name="AutoShape 275">
          <a:extLst>
            <a:ext uri="{FF2B5EF4-FFF2-40B4-BE49-F238E27FC236}">
              <a16:creationId xmlns:a16="http://schemas.microsoft.com/office/drawing/2014/main" xmlns="" id="{5F062AC2-88BC-4041-B33C-105196C5CB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62" name="AutoShape 274">
          <a:extLst>
            <a:ext uri="{FF2B5EF4-FFF2-40B4-BE49-F238E27FC236}">
              <a16:creationId xmlns:a16="http://schemas.microsoft.com/office/drawing/2014/main" xmlns="" id="{F44F95DF-53D9-4D0D-9577-EFECA416F6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63" name="AutoShape 273">
          <a:extLst>
            <a:ext uri="{FF2B5EF4-FFF2-40B4-BE49-F238E27FC236}">
              <a16:creationId xmlns:a16="http://schemas.microsoft.com/office/drawing/2014/main" xmlns="" id="{30297F09-E1A6-45DC-8B95-3780E3089A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64" name="AutoShape 272">
          <a:extLst>
            <a:ext uri="{FF2B5EF4-FFF2-40B4-BE49-F238E27FC236}">
              <a16:creationId xmlns:a16="http://schemas.microsoft.com/office/drawing/2014/main" xmlns="" id="{B496DACF-ADC0-48B6-9F43-2BAE7379C4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65" name="AutoShape 271">
          <a:extLst>
            <a:ext uri="{FF2B5EF4-FFF2-40B4-BE49-F238E27FC236}">
              <a16:creationId xmlns:a16="http://schemas.microsoft.com/office/drawing/2014/main" xmlns="" id="{8F2DE30A-72C9-4705-B95E-7FD33642C4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66" name="AutoShape 270">
          <a:extLst>
            <a:ext uri="{FF2B5EF4-FFF2-40B4-BE49-F238E27FC236}">
              <a16:creationId xmlns:a16="http://schemas.microsoft.com/office/drawing/2014/main" xmlns="" id="{828F8EA7-A064-45A9-BD66-5E9B4C3336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67" name="AutoShape 269">
          <a:extLst>
            <a:ext uri="{FF2B5EF4-FFF2-40B4-BE49-F238E27FC236}">
              <a16:creationId xmlns:a16="http://schemas.microsoft.com/office/drawing/2014/main" xmlns="" id="{EF47FF6F-83AB-4A26-A261-FCEE9F67CF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68" name="AutoShape 268">
          <a:extLst>
            <a:ext uri="{FF2B5EF4-FFF2-40B4-BE49-F238E27FC236}">
              <a16:creationId xmlns:a16="http://schemas.microsoft.com/office/drawing/2014/main" xmlns="" id="{D7CE28B9-12FC-45D3-BF50-1F1DA28DD9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69" name="AutoShape 267">
          <a:extLst>
            <a:ext uri="{FF2B5EF4-FFF2-40B4-BE49-F238E27FC236}">
              <a16:creationId xmlns:a16="http://schemas.microsoft.com/office/drawing/2014/main" xmlns="" id="{4920A339-F3DA-4A7D-B27F-2A3E283876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70" name="AutoShape 266">
          <a:extLst>
            <a:ext uri="{FF2B5EF4-FFF2-40B4-BE49-F238E27FC236}">
              <a16:creationId xmlns:a16="http://schemas.microsoft.com/office/drawing/2014/main" xmlns="" id="{11C677E9-2E26-497F-8FFD-8102C4155B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71" name="AutoShape 265">
          <a:extLst>
            <a:ext uri="{FF2B5EF4-FFF2-40B4-BE49-F238E27FC236}">
              <a16:creationId xmlns:a16="http://schemas.microsoft.com/office/drawing/2014/main" xmlns="" id="{4CDC30C9-E1F0-4063-A5F3-C82AE7F4B7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72" name="AutoShape 264">
          <a:extLst>
            <a:ext uri="{FF2B5EF4-FFF2-40B4-BE49-F238E27FC236}">
              <a16:creationId xmlns:a16="http://schemas.microsoft.com/office/drawing/2014/main" xmlns="" id="{F339DC64-8727-4E63-9B4A-ED9E147448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73" name="AutoShape 263">
          <a:extLst>
            <a:ext uri="{FF2B5EF4-FFF2-40B4-BE49-F238E27FC236}">
              <a16:creationId xmlns:a16="http://schemas.microsoft.com/office/drawing/2014/main" xmlns="" id="{CDCB9E85-4A24-4B1C-A014-9E0B7B8B03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74" name="AutoShape 262">
          <a:extLst>
            <a:ext uri="{FF2B5EF4-FFF2-40B4-BE49-F238E27FC236}">
              <a16:creationId xmlns:a16="http://schemas.microsoft.com/office/drawing/2014/main" xmlns="" id="{49D06A9C-9F71-441B-8176-A11BF26C59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75" name="AutoShape 261">
          <a:extLst>
            <a:ext uri="{FF2B5EF4-FFF2-40B4-BE49-F238E27FC236}">
              <a16:creationId xmlns:a16="http://schemas.microsoft.com/office/drawing/2014/main" xmlns="" id="{2C6F3A27-4253-46A8-A509-BA1376B125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76" name="AutoShape 260">
          <a:extLst>
            <a:ext uri="{FF2B5EF4-FFF2-40B4-BE49-F238E27FC236}">
              <a16:creationId xmlns:a16="http://schemas.microsoft.com/office/drawing/2014/main" xmlns="" id="{CFFABC90-DE95-4F4E-9968-473DE1BD59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77" name="AutoShape 259">
          <a:extLst>
            <a:ext uri="{FF2B5EF4-FFF2-40B4-BE49-F238E27FC236}">
              <a16:creationId xmlns:a16="http://schemas.microsoft.com/office/drawing/2014/main" xmlns="" id="{307C63B3-A1FD-4217-9379-B8435C7D8F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78" name="AutoShape 258">
          <a:extLst>
            <a:ext uri="{FF2B5EF4-FFF2-40B4-BE49-F238E27FC236}">
              <a16:creationId xmlns:a16="http://schemas.microsoft.com/office/drawing/2014/main" xmlns="" id="{CE84C3E1-C6A4-4FA7-AA6C-A90474D031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79" name="AutoShape 257">
          <a:extLst>
            <a:ext uri="{FF2B5EF4-FFF2-40B4-BE49-F238E27FC236}">
              <a16:creationId xmlns:a16="http://schemas.microsoft.com/office/drawing/2014/main" xmlns="" id="{EBE5AB0C-B9CC-4F7A-808C-1CE92EF0A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80" name="AutoShape 256">
          <a:extLst>
            <a:ext uri="{FF2B5EF4-FFF2-40B4-BE49-F238E27FC236}">
              <a16:creationId xmlns:a16="http://schemas.microsoft.com/office/drawing/2014/main" xmlns="" id="{B50A4E2E-518E-4AAE-92D3-CD1572700E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81" name="AutoShape 255">
          <a:extLst>
            <a:ext uri="{FF2B5EF4-FFF2-40B4-BE49-F238E27FC236}">
              <a16:creationId xmlns:a16="http://schemas.microsoft.com/office/drawing/2014/main" xmlns="" id="{1DC46153-A62F-4713-B97B-DC26C66FD8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82" name="AutoShape 254">
          <a:extLst>
            <a:ext uri="{FF2B5EF4-FFF2-40B4-BE49-F238E27FC236}">
              <a16:creationId xmlns:a16="http://schemas.microsoft.com/office/drawing/2014/main" xmlns="" id="{B6927554-A677-4583-B5C0-912CA52FDC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83" name="AutoShape 253">
          <a:extLst>
            <a:ext uri="{FF2B5EF4-FFF2-40B4-BE49-F238E27FC236}">
              <a16:creationId xmlns:a16="http://schemas.microsoft.com/office/drawing/2014/main" xmlns="" id="{E9C0940B-541A-45A1-AD73-ADB13EDB90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84" name="AutoShape 252">
          <a:extLst>
            <a:ext uri="{FF2B5EF4-FFF2-40B4-BE49-F238E27FC236}">
              <a16:creationId xmlns:a16="http://schemas.microsoft.com/office/drawing/2014/main" xmlns="" id="{B2651A1A-8FFA-4CAB-AFB0-A2649C7EF4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85" name="AutoShape 251">
          <a:extLst>
            <a:ext uri="{FF2B5EF4-FFF2-40B4-BE49-F238E27FC236}">
              <a16:creationId xmlns:a16="http://schemas.microsoft.com/office/drawing/2014/main" xmlns="" id="{BD5313DB-9D48-4B7D-AAF6-5550EEACD4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86" name="AutoShape 250">
          <a:extLst>
            <a:ext uri="{FF2B5EF4-FFF2-40B4-BE49-F238E27FC236}">
              <a16:creationId xmlns:a16="http://schemas.microsoft.com/office/drawing/2014/main" xmlns="" id="{BB9FEE01-7F88-4ABA-8633-D163CC5151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87" name="AutoShape 249">
          <a:extLst>
            <a:ext uri="{FF2B5EF4-FFF2-40B4-BE49-F238E27FC236}">
              <a16:creationId xmlns:a16="http://schemas.microsoft.com/office/drawing/2014/main" xmlns="" id="{BA3B820D-D4A4-4AC3-A3C8-A5A92D7041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88" name="AutoShape 248">
          <a:extLst>
            <a:ext uri="{FF2B5EF4-FFF2-40B4-BE49-F238E27FC236}">
              <a16:creationId xmlns:a16="http://schemas.microsoft.com/office/drawing/2014/main" xmlns="" id="{EF227132-3836-46B3-9C61-D956BC0182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89" name="AutoShape 247">
          <a:extLst>
            <a:ext uri="{FF2B5EF4-FFF2-40B4-BE49-F238E27FC236}">
              <a16:creationId xmlns:a16="http://schemas.microsoft.com/office/drawing/2014/main" xmlns="" id="{809BB228-FC94-424D-A94F-4838BD6C97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90" name="AutoShape 246">
          <a:extLst>
            <a:ext uri="{FF2B5EF4-FFF2-40B4-BE49-F238E27FC236}">
              <a16:creationId xmlns:a16="http://schemas.microsoft.com/office/drawing/2014/main" xmlns="" id="{0313D288-725B-4F7A-93F0-F332EFE00B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91" name="AutoShape 245">
          <a:extLst>
            <a:ext uri="{FF2B5EF4-FFF2-40B4-BE49-F238E27FC236}">
              <a16:creationId xmlns:a16="http://schemas.microsoft.com/office/drawing/2014/main" xmlns="" id="{658455C5-491A-40D2-A81D-DEECD4E8A5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92" name="AutoShape 244">
          <a:extLst>
            <a:ext uri="{FF2B5EF4-FFF2-40B4-BE49-F238E27FC236}">
              <a16:creationId xmlns:a16="http://schemas.microsoft.com/office/drawing/2014/main" xmlns="" id="{315D8297-72A1-4087-9A9D-6C0B733795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93" name="AutoShape 243">
          <a:extLst>
            <a:ext uri="{FF2B5EF4-FFF2-40B4-BE49-F238E27FC236}">
              <a16:creationId xmlns:a16="http://schemas.microsoft.com/office/drawing/2014/main" xmlns="" id="{AEF554F1-E5E0-47A5-9639-FC87529930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94" name="AutoShape 242">
          <a:extLst>
            <a:ext uri="{FF2B5EF4-FFF2-40B4-BE49-F238E27FC236}">
              <a16:creationId xmlns:a16="http://schemas.microsoft.com/office/drawing/2014/main" xmlns="" id="{28A7D954-4FDA-4643-AB59-A48983706F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95" name="AutoShape 241">
          <a:extLst>
            <a:ext uri="{FF2B5EF4-FFF2-40B4-BE49-F238E27FC236}">
              <a16:creationId xmlns:a16="http://schemas.microsoft.com/office/drawing/2014/main" xmlns="" id="{C697FBE7-1998-454E-9227-9D9C7B0CCF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96" name="AutoShape 240">
          <a:extLst>
            <a:ext uri="{FF2B5EF4-FFF2-40B4-BE49-F238E27FC236}">
              <a16:creationId xmlns:a16="http://schemas.microsoft.com/office/drawing/2014/main" xmlns="" id="{3A8BE02B-0126-4331-987D-39B55BC525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97" name="AutoShape 239">
          <a:extLst>
            <a:ext uri="{FF2B5EF4-FFF2-40B4-BE49-F238E27FC236}">
              <a16:creationId xmlns:a16="http://schemas.microsoft.com/office/drawing/2014/main" xmlns="" id="{29703B15-43F3-40BB-B434-740AFC81EE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98" name="AutoShape 238">
          <a:extLst>
            <a:ext uri="{FF2B5EF4-FFF2-40B4-BE49-F238E27FC236}">
              <a16:creationId xmlns:a16="http://schemas.microsoft.com/office/drawing/2014/main" xmlns="" id="{587D9466-E070-478B-8E79-576D08D07D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599" name="AutoShape 237">
          <a:extLst>
            <a:ext uri="{FF2B5EF4-FFF2-40B4-BE49-F238E27FC236}">
              <a16:creationId xmlns:a16="http://schemas.microsoft.com/office/drawing/2014/main" xmlns="" id="{A3E8E9E5-8333-4648-B22F-D528F73C4C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00" name="AutoShape 236">
          <a:extLst>
            <a:ext uri="{FF2B5EF4-FFF2-40B4-BE49-F238E27FC236}">
              <a16:creationId xmlns:a16="http://schemas.microsoft.com/office/drawing/2014/main" xmlns="" id="{1D4DD7DF-356B-4B04-A38F-6D6BA1FDDF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01" name="AutoShape 235">
          <a:extLst>
            <a:ext uri="{FF2B5EF4-FFF2-40B4-BE49-F238E27FC236}">
              <a16:creationId xmlns:a16="http://schemas.microsoft.com/office/drawing/2014/main" xmlns="" id="{36F27A7A-13C1-4F3D-BA32-173FAA593F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02" name="AutoShape 234">
          <a:extLst>
            <a:ext uri="{FF2B5EF4-FFF2-40B4-BE49-F238E27FC236}">
              <a16:creationId xmlns:a16="http://schemas.microsoft.com/office/drawing/2014/main" xmlns="" id="{DDC87EB5-D9C9-472B-9001-F313E3F095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03" name="AutoShape 233">
          <a:extLst>
            <a:ext uri="{FF2B5EF4-FFF2-40B4-BE49-F238E27FC236}">
              <a16:creationId xmlns:a16="http://schemas.microsoft.com/office/drawing/2014/main" xmlns="" id="{910BF69D-0F61-48E0-A12F-5E64A9F5B5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04" name="AutoShape 232">
          <a:extLst>
            <a:ext uri="{FF2B5EF4-FFF2-40B4-BE49-F238E27FC236}">
              <a16:creationId xmlns:a16="http://schemas.microsoft.com/office/drawing/2014/main" xmlns="" id="{FF41F04C-7FFE-4FA7-94E4-5C12332E27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05" name="AutoShape 231">
          <a:extLst>
            <a:ext uri="{FF2B5EF4-FFF2-40B4-BE49-F238E27FC236}">
              <a16:creationId xmlns:a16="http://schemas.microsoft.com/office/drawing/2014/main" xmlns="" id="{BC8086A7-1532-404A-910F-900E4A7B8E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06" name="AutoShape 230">
          <a:extLst>
            <a:ext uri="{FF2B5EF4-FFF2-40B4-BE49-F238E27FC236}">
              <a16:creationId xmlns:a16="http://schemas.microsoft.com/office/drawing/2014/main" xmlns="" id="{49A70B33-ECF2-4D15-853E-E26E72C204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07" name="AutoShape 344">
          <a:extLst>
            <a:ext uri="{FF2B5EF4-FFF2-40B4-BE49-F238E27FC236}">
              <a16:creationId xmlns:a16="http://schemas.microsoft.com/office/drawing/2014/main" xmlns="" id="{8A55733B-F884-49D6-B830-1A6790907A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08" name="AutoShape 343">
          <a:extLst>
            <a:ext uri="{FF2B5EF4-FFF2-40B4-BE49-F238E27FC236}">
              <a16:creationId xmlns:a16="http://schemas.microsoft.com/office/drawing/2014/main" xmlns="" id="{7CE223FC-217D-4B51-A8A7-BDD3AD25C9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09" name="AutoShape 342">
          <a:extLst>
            <a:ext uri="{FF2B5EF4-FFF2-40B4-BE49-F238E27FC236}">
              <a16:creationId xmlns:a16="http://schemas.microsoft.com/office/drawing/2014/main" xmlns="" id="{FFAA221D-C590-4951-BE4A-3B1AEE698D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10" name="AutoShape 341">
          <a:extLst>
            <a:ext uri="{FF2B5EF4-FFF2-40B4-BE49-F238E27FC236}">
              <a16:creationId xmlns:a16="http://schemas.microsoft.com/office/drawing/2014/main" xmlns="" id="{CC7FB110-9961-49C0-93EB-8CAED2FFAB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11" name="AutoShape 340">
          <a:extLst>
            <a:ext uri="{FF2B5EF4-FFF2-40B4-BE49-F238E27FC236}">
              <a16:creationId xmlns:a16="http://schemas.microsoft.com/office/drawing/2014/main" xmlns="" id="{8BD92CF5-8EC5-4DAF-BCFB-BB547618E8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12" name="AutoShape 339">
          <a:extLst>
            <a:ext uri="{FF2B5EF4-FFF2-40B4-BE49-F238E27FC236}">
              <a16:creationId xmlns:a16="http://schemas.microsoft.com/office/drawing/2014/main" xmlns="" id="{1FBEA0CF-17C0-4AD6-9B84-3B80CFABE0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13" name="AutoShape 338">
          <a:extLst>
            <a:ext uri="{FF2B5EF4-FFF2-40B4-BE49-F238E27FC236}">
              <a16:creationId xmlns:a16="http://schemas.microsoft.com/office/drawing/2014/main" xmlns="" id="{40FC5E2A-504E-49C7-9E0F-38F6A39BFB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14" name="AutoShape 337">
          <a:extLst>
            <a:ext uri="{FF2B5EF4-FFF2-40B4-BE49-F238E27FC236}">
              <a16:creationId xmlns:a16="http://schemas.microsoft.com/office/drawing/2014/main" xmlns="" id="{54EB52A3-559A-45FD-9E76-91DE8B3362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15" name="AutoShape 336">
          <a:extLst>
            <a:ext uri="{FF2B5EF4-FFF2-40B4-BE49-F238E27FC236}">
              <a16:creationId xmlns:a16="http://schemas.microsoft.com/office/drawing/2014/main" xmlns="" id="{828C0C61-F3D7-4296-84FA-FE1A6FF8D5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16" name="AutoShape 335">
          <a:extLst>
            <a:ext uri="{FF2B5EF4-FFF2-40B4-BE49-F238E27FC236}">
              <a16:creationId xmlns:a16="http://schemas.microsoft.com/office/drawing/2014/main" xmlns="" id="{755F1716-00EA-4DED-9AEF-CD7DF8CA82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17" name="AutoShape 334">
          <a:extLst>
            <a:ext uri="{FF2B5EF4-FFF2-40B4-BE49-F238E27FC236}">
              <a16:creationId xmlns:a16="http://schemas.microsoft.com/office/drawing/2014/main" xmlns="" id="{DA07F744-6A90-49B6-B836-78A3770429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18" name="AutoShape 333">
          <a:extLst>
            <a:ext uri="{FF2B5EF4-FFF2-40B4-BE49-F238E27FC236}">
              <a16:creationId xmlns:a16="http://schemas.microsoft.com/office/drawing/2014/main" xmlns="" id="{2E22ACEB-35D6-42A3-BD8D-DE8EA44C38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19" name="AutoShape 332">
          <a:extLst>
            <a:ext uri="{FF2B5EF4-FFF2-40B4-BE49-F238E27FC236}">
              <a16:creationId xmlns:a16="http://schemas.microsoft.com/office/drawing/2014/main" xmlns="" id="{D5A1574C-969D-4F31-9832-EAC7648FE7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20" name="AutoShape 331">
          <a:extLst>
            <a:ext uri="{FF2B5EF4-FFF2-40B4-BE49-F238E27FC236}">
              <a16:creationId xmlns:a16="http://schemas.microsoft.com/office/drawing/2014/main" xmlns="" id="{F36420EB-3096-464D-91D6-C6D2BA1799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21" name="AutoShape 330">
          <a:extLst>
            <a:ext uri="{FF2B5EF4-FFF2-40B4-BE49-F238E27FC236}">
              <a16:creationId xmlns:a16="http://schemas.microsoft.com/office/drawing/2014/main" xmlns="" id="{6C726B1E-C2EA-4618-9D03-470E18B5DA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22" name="AutoShape 329">
          <a:extLst>
            <a:ext uri="{FF2B5EF4-FFF2-40B4-BE49-F238E27FC236}">
              <a16:creationId xmlns:a16="http://schemas.microsoft.com/office/drawing/2014/main" xmlns="" id="{FB002BBD-1DAA-4F74-99EA-F5457DF1A3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23" name="AutoShape 328">
          <a:extLst>
            <a:ext uri="{FF2B5EF4-FFF2-40B4-BE49-F238E27FC236}">
              <a16:creationId xmlns:a16="http://schemas.microsoft.com/office/drawing/2014/main" xmlns="" id="{9BBE2A96-53AB-418B-8F53-C759325E62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24" name="AutoShape 327">
          <a:extLst>
            <a:ext uri="{FF2B5EF4-FFF2-40B4-BE49-F238E27FC236}">
              <a16:creationId xmlns:a16="http://schemas.microsoft.com/office/drawing/2014/main" xmlns="" id="{CD976BB3-7054-4D7B-ADB8-C84DA44BEB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25" name="AutoShape 326">
          <a:extLst>
            <a:ext uri="{FF2B5EF4-FFF2-40B4-BE49-F238E27FC236}">
              <a16:creationId xmlns:a16="http://schemas.microsoft.com/office/drawing/2014/main" xmlns="" id="{74A651F5-4F8A-414F-A914-A5662C5852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26" name="AutoShape 325">
          <a:extLst>
            <a:ext uri="{FF2B5EF4-FFF2-40B4-BE49-F238E27FC236}">
              <a16:creationId xmlns:a16="http://schemas.microsoft.com/office/drawing/2014/main" xmlns="" id="{EB4AFBE5-544F-42E0-A223-5E3F5B4505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27" name="AutoShape 324">
          <a:extLst>
            <a:ext uri="{FF2B5EF4-FFF2-40B4-BE49-F238E27FC236}">
              <a16:creationId xmlns:a16="http://schemas.microsoft.com/office/drawing/2014/main" xmlns="" id="{0FB9B79D-A2D8-4A99-A459-438BEA4E83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28" name="AutoShape 323">
          <a:extLst>
            <a:ext uri="{FF2B5EF4-FFF2-40B4-BE49-F238E27FC236}">
              <a16:creationId xmlns:a16="http://schemas.microsoft.com/office/drawing/2014/main" xmlns="" id="{92B62F48-EF60-475C-A22D-04D95484E3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29" name="AutoShape 322">
          <a:extLst>
            <a:ext uri="{FF2B5EF4-FFF2-40B4-BE49-F238E27FC236}">
              <a16:creationId xmlns:a16="http://schemas.microsoft.com/office/drawing/2014/main" xmlns="" id="{21B4CA03-4A86-43C1-9740-E2787E5CF6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30" name="AutoShape 321">
          <a:extLst>
            <a:ext uri="{FF2B5EF4-FFF2-40B4-BE49-F238E27FC236}">
              <a16:creationId xmlns:a16="http://schemas.microsoft.com/office/drawing/2014/main" xmlns="" id="{829E9B30-1F4C-44DF-A1E8-9B34374784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31" name="AutoShape 320">
          <a:extLst>
            <a:ext uri="{FF2B5EF4-FFF2-40B4-BE49-F238E27FC236}">
              <a16:creationId xmlns:a16="http://schemas.microsoft.com/office/drawing/2014/main" xmlns="" id="{768A3D6E-CEDA-4CD5-9EE3-A0D094A29C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32" name="AutoShape 319">
          <a:extLst>
            <a:ext uri="{FF2B5EF4-FFF2-40B4-BE49-F238E27FC236}">
              <a16:creationId xmlns:a16="http://schemas.microsoft.com/office/drawing/2014/main" xmlns="" id="{ECC61795-2507-464C-9087-3BDED22127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33" name="AutoShape 318">
          <a:extLst>
            <a:ext uri="{FF2B5EF4-FFF2-40B4-BE49-F238E27FC236}">
              <a16:creationId xmlns:a16="http://schemas.microsoft.com/office/drawing/2014/main" xmlns="" id="{127592E3-5573-4A00-A24F-C8DF55E37D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34" name="AutoShape 317">
          <a:extLst>
            <a:ext uri="{FF2B5EF4-FFF2-40B4-BE49-F238E27FC236}">
              <a16:creationId xmlns:a16="http://schemas.microsoft.com/office/drawing/2014/main" xmlns="" id="{E6883FE4-E4EB-44FD-A662-A29E1F9C0F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35" name="AutoShape 316">
          <a:extLst>
            <a:ext uri="{FF2B5EF4-FFF2-40B4-BE49-F238E27FC236}">
              <a16:creationId xmlns:a16="http://schemas.microsoft.com/office/drawing/2014/main" xmlns="" id="{3B65F23C-D3C3-49E2-BFAD-1ED87DF6B3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36" name="AutoShape 315">
          <a:extLst>
            <a:ext uri="{FF2B5EF4-FFF2-40B4-BE49-F238E27FC236}">
              <a16:creationId xmlns:a16="http://schemas.microsoft.com/office/drawing/2014/main" xmlns="" id="{04A26956-2D00-4FF4-BA5F-FE3619B4FF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37" name="AutoShape 314">
          <a:extLst>
            <a:ext uri="{FF2B5EF4-FFF2-40B4-BE49-F238E27FC236}">
              <a16:creationId xmlns:a16="http://schemas.microsoft.com/office/drawing/2014/main" xmlns="" id="{4FDE7448-582F-43CC-95AE-BD656758BA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38" name="AutoShape 313">
          <a:extLst>
            <a:ext uri="{FF2B5EF4-FFF2-40B4-BE49-F238E27FC236}">
              <a16:creationId xmlns:a16="http://schemas.microsoft.com/office/drawing/2014/main" xmlns="" id="{AC847030-F43F-4D22-8189-59FC04C159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39" name="AutoShape 312">
          <a:extLst>
            <a:ext uri="{FF2B5EF4-FFF2-40B4-BE49-F238E27FC236}">
              <a16:creationId xmlns:a16="http://schemas.microsoft.com/office/drawing/2014/main" xmlns="" id="{4FE3E421-6471-4C0A-BD2C-0B928927D5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40" name="AutoShape 311">
          <a:extLst>
            <a:ext uri="{FF2B5EF4-FFF2-40B4-BE49-F238E27FC236}">
              <a16:creationId xmlns:a16="http://schemas.microsoft.com/office/drawing/2014/main" xmlns="" id="{4CECD4AC-3071-4138-9C8B-D834859957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41" name="AutoShape 310">
          <a:extLst>
            <a:ext uri="{FF2B5EF4-FFF2-40B4-BE49-F238E27FC236}">
              <a16:creationId xmlns:a16="http://schemas.microsoft.com/office/drawing/2014/main" xmlns="" id="{43541B46-975E-4C7F-9EB6-FC8CF8A124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42" name="AutoShape 309">
          <a:extLst>
            <a:ext uri="{FF2B5EF4-FFF2-40B4-BE49-F238E27FC236}">
              <a16:creationId xmlns:a16="http://schemas.microsoft.com/office/drawing/2014/main" xmlns="" id="{497E12DC-A0A6-416E-86F4-1BE07EC077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43" name="AutoShape 308">
          <a:extLst>
            <a:ext uri="{FF2B5EF4-FFF2-40B4-BE49-F238E27FC236}">
              <a16:creationId xmlns:a16="http://schemas.microsoft.com/office/drawing/2014/main" xmlns="" id="{47CE054B-B9EB-4B92-805B-D60B402C7A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44" name="AutoShape 307">
          <a:extLst>
            <a:ext uri="{FF2B5EF4-FFF2-40B4-BE49-F238E27FC236}">
              <a16:creationId xmlns:a16="http://schemas.microsoft.com/office/drawing/2014/main" xmlns="" id="{CB1CF1C9-5382-4340-ABCB-B6B3EC1D1D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45" name="AutoShape 306">
          <a:extLst>
            <a:ext uri="{FF2B5EF4-FFF2-40B4-BE49-F238E27FC236}">
              <a16:creationId xmlns:a16="http://schemas.microsoft.com/office/drawing/2014/main" xmlns="" id="{FCD115D4-456E-46BB-A351-88EC79C6D7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46" name="AutoShape 305">
          <a:extLst>
            <a:ext uri="{FF2B5EF4-FFF2-40B4-BE49-F238E27FC236}">
              <a16:creationId xmlns:a16="http://schemas.microsoft.com/office/drawing/2014/main" xmlns="" id="{E6B78BEA-F1FC-4446-9A0B-3DC44E88B7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47" name="AutoShape 304">
          <a:extLst>
            <a:ext uri="{FF2B5EF4-FFF2-40B4-BE49-F238E27FC236}">
              <a16:creationId xmlns:a16="http://schemas.microsoft.com/office/drawing/2014/main" xmlns="" id="{92793642-DDC2-4360-B7F1-1CC282578F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48" name="AutoShape 303">
          <a:extLst>
            <a:ext uri="{FF2B5EF4-FFF2-40B4-BE49-F238E27FC236}">
              <a16:creationId xmlns:a16="http://schemas.microsoft.com/office/drawing/2014/main" xmlns="" id="{A41A4E2D-0002-46B5-B6C1-0B41513EF7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49" name="AutoShape 302">
          <a:extLst>
            <a:ext uri="{FF2B5EF4-FFF2-40B4-BE49-F238E27FC236}">
              <a16:creationId xmlns:a16="http://schemas.microsoft.com/office/drawing/2014/main" xmlns="" id="{5138F999-9647-4C03-8448-C54361DC0D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50" name="AutoShape 301">
          <a:extLst>
            <a:ext uri="{FF2B5EF4-FFF2-40B4-BE49-F238E27FC236}">
              <a16:creationId xmlns:a16="http://schemas.microsoft.com/office/drawing/2014/main" xmlns="" id="{2A6CDE9F-1917-4490-8E0B-40BFB9A4DD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51" name="AutoShape 300">
          <a:extLst>
            <a:ext uri="{FF2B5EF4-FFF2-40B4-BE49-F238E27FC236}">
              <a16:creationId xmlns:a16="http://schemas.microsoft.com/office/drawing/2014/main" xmlns="" id="{F7BBE4C6-1C1B-4818-9270-C4498303FF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52" name="AutoShape 299">
          <a:extLst>
            <a:ext uri="{FF2B5EF4-FFF2-40B4-BE49-F238E27FC236}">
              <a16:creationId xmlns:a16="http://schemas.microsoft.com/office/drawing/2014/main" xmlns="" id="{36CCB9CC-F2A0-4AFB-B092-63820E63A6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53" name="AutoShape 298">
          <a:extLst>
            <a:ext uri="{FF2B5EF4-FFF2-40B4-BE49-F238E27FC236}">
              <a16:creationId xmlns:a16="http://schemas.microsoft.com/office/drawing/2014/main" xmlns="" id="{1417F226-A14D-4C93-BE56-2CB9E222BC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54" name="AutoShape 297">
          <a:extLst>
            <a:ext uri="{FF2B5EF4-FFF2-40B4-BE49-F238E27FC236}">
              <a16:creationId xmlns:a16="http://schemas.microsoft.com/office/drawing/2014/main" xmlns="" id="{63B60E67-6108-43AF-B194-EABB4BD400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55" name="AutoShape 296">
          <a:extLst>
            <a:ext uri="{FF2B5EF4-FFF2-40B4-BE49-F238E27FC236}">
              <a16:creationId xmlns:a16="http://schemas.microsoft.com/office/drawing/2014/main" xmlns="" id="{C3946ECA-1A29-4EAB-9B6B-FAF8CC0060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56" name="AutoShape 295">
          <a:extLst>
            <a:ext uri="{FF2B5EF4-FFF2-40B4-BE49-F238E27FC236}">
              <a16:creationId xmlns:a16="http://schemas.microsoft.com/office/drawing/2014/main" xmlns="" id="{AB672698-6A65-4C2F-9085-9936732E6F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57" name="AutoShape 294">
          <a:extLst>
            <a:ext uri="{FF2B5EF4-FFF2-40B4-BE49-F238E27FC236}">
              <a16:creationId xmlns:a16="http://schemas.microsoft.com/office/drawing/2014/main" xmlns="" id="{BB62122D-6120-481F-A1D8-505EB8C426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58" name="AutoShape 293">
          <a:extLst>
            <a:ext uri="{FF2B5EF4-FFF2-40B4-BE49-F238E27FC236}">
              <a16:creationId xmlns:a16="http://schemas.microsoft.com/office/drawing/2014/main" xmlns="" id="{5F3BD36A-15B7-4C83-AC0C-BFFBA26719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59" name="AutoShape 292">
          <a:extLst>
            <a:ext uri="{FF2B5EF4-FFF2-40B4-BE49-F238E27FC236}">
              <a16:creationId xmlns:a16="http://schemas.microsoft.com/office/drawing/2014/main" xmlns="" id="{DE6D5843-F5B8-4D7F-AB2B-BE52EAC056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60" name="AutoShape 291">
          <a:extLst>
            <a:ext uri="{FF2B5EF4-FFF2-40B4-BE49-F238E27FC236}">
              <a16:creationId xmlns:a16="http://schemas.microsoft.com/office/drawing/2014/main" xmlns="" id="{EB42494E-2C21-4A68-8473-52848293BA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61" name="AutoShape 290">
          <a:extLst>
            <a:ext uri="{FF2B5EF4-FFF2-40B4-BE49-F238E27FC236}">
              <a16:creationId xmlns:a16="http://schemas.microsoft.com/office/drawing/2014/main" xmlns="" id="{AC5FBC67-5E29-4306-89E0-3B9329087A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62" name="AutoShape 289">
          <a:extLst>
            <a:ext uri="{FF2B5EF4-FFF2-40B4-BE49-F238E27FC236}">
              <a16:creationId xmlns:a16="http://schemas.microsoft.com/office/drawing/2014/main" xmlns="" id="{0FBF121A-4014-4AD0-B604-57B69BBF32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63" name="AutoShape 288">
          <a:extLst>
            <a:ext uri="{FF2B5EF4-FFF2-40B4-BE49-F238E27FC236}">
              <a16:creationId xmlns:a16="http://schemas.microsoft.com/office/drawing/2014/main" xmlns="" id="{05B8BBAB-23FF-4A37-8427-C971D3919D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64" name="AutoShape 287">
          <a:extLst>
            <a:ext uri="{FF2B5EF4-FFF2-40B4-BE49-F238E27FC236}">
              <a16:creationId xmlns:a16="http://schemas.microsoft.com/office/drawing/2014/main" xmlns="" id="{3B780B25-8F4F-4293-8EDF-F2DF670C68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65" name="AutoShape 286">
          <a:extLst>
            <a:ext uri="{FF2B5EF4-FFF2-40B4-BE49-F238E27FC236}">
              <a16:creationId xmlns:a16="http://schemas.microsoft.com/office/drawing/2014/main" xmlns="" id="{0F0C6A99-E6CA-4BA4-9ED7-0CB1341085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66" name="AutoShape 285">
          <a:extLst>
            <a:ext uri="{FF2B5EF4-FFF2-40B4-BE49-F238E27FC236}">
              <a16:creationId xmlns:a16="http://schemas.microsoft.com/office/drawing/2014/main" xmlns="" id="{3F721775-F416-4EEE-9CE1-EF94570EC4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67" name="AutoShape 284">
          <a:extLst>
            <a:ext uri="{FF2B5EF4-FFF2-40B4-BE49-F238E27FC236}">
              <a16:creationId xmlns:a16="http://schemas.microsoft.com/office/drawing/2014/main" xmlns="" id="{9B6FEEFA-6D20-4EE2-9094-050F38F319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68" name="AutoShape 283">
          <a:extLst>
            <a:ext uri="{FF2B5EF4-FFF2-40B4-BE49-F238E27FC236}">
              <a16:creationId xmlns:a16="http://schemas.microsoft.com/office/drawing/2014/main" xmlns="" id="{498B9AC3-D2ED-4FB9-B8AB-AB9A13AC6F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69" name="AutoShape 282">
          <a:extLst>
            <a:ext uri="{FF2B5EF4-FFF2-40B4-BE49-F238E27FC236}">
              <a16:creationId xmlns:a16="http://schemas.microsoft.com/office/drawing/2014/main" xmlns="" id="{38861D8A-7B28-429E-B1C4-8F4B4A62BD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70" name="AutoShape 281">
          <a:extLst>
            <a:ext uri="{FF2B5EF4-FFF2-40B4-BE49-F238E27FC236}">
              <a16:creationId xmlns:a16="http://schemas.microsoft.com/office/drawing/2014/main" xmlns="" id="{E3B9C476-E437-4E4F-9AAD-3F981CADA0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71" name="AutoShape 280">
          <a:extLst>
            <a:ext uri="{FF2B5EF4-FFF2-40B4-BE49-F238E27FC236}">
              <a16:creationId xmlns:a16="http://schemas.microsoft.com/office/drawing/2014/main" xmlns="" id="{68C23CD9-0D79-496A-BA3D-6D45928EED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72" name="AutoShape 279">
          <a:extLst>
            <a:ext uri="{FF2B5EF4-FFF2-40B4-BE49-F238E27FC236}">
              <a16:creationId xmlns:a16="http://schemas.microsoft.com/office/drawing/2014/main" xmlns="" id="{9FB12798-1A92-4EAC-BDF6-68FA0D022C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73" name="AutoShape 278">
          <a:extLst>
            <a:ext uri="{FF2B5EF4-FFF2-40B4-BE49-F238E27FC236}">
              <a16:creationId xmlns:a16="http://schemas.microsoft.com/office/drawing/2014/main" xmlns="" id="{E1420EA9-642D-4665-8EC4-362221603D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74" name="AutoShape 277">
          <a:extLst>
            <a:ext uri="{FF2B5EF4-FFF2-40B4-BE49-F238E27FC236}">
              <a16:creationId xmlns:a16="http://schemas.microsoft.com/office/drawing/2014/main" xmlns="" id="{7C4E17AD-59A8-474D-ABA3-303548F020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75" name="AutoShape 276">
          <a:extLst>
            <a:ext uri="{FF2B5EF4-FFF2-40B4-BE49-F238E27FC236}">
              <a16:creationId xmlns:a16="http://schemas.microsoft.com/office/drawing/2014/main" xmlns="" id="{E85BE2BC-A1DD-4961-A79B-9C027F20A8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76" name="AutoShape 275">
          <a:extLst>
            <a:ext uri="{FF2B5EF4-FFF2-40B4-BE49-F238E27FC236}">
              <a16:creationId xmlns:a16="http://schemas.microsoft.com/office/drawing/2014/main" xmlns="" id="{1FCD4C8D-81AF-41B8-8BCA-723145BC6A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77" name="AutoShape 274">
          <a:extLst>
            <a:ext uri="{FF2B5EF4-FFF2-40B4-BE49-F238E27FC236}">
              <a16:creationId xmlns:a16="http://schemas.microsoft.com/office/drawing/2014/main" xmlns="" id="{1638BD50-8971-4A65-A540-C9A4DFD08B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78" name="AutoShape 273">
          <a:extLst>
            <a:ext uri="{FF2B5EF4-FFF2-40B4-BE49-F238E27FC236}">
              <a16:creationId xmlns:a16="http://schemas.microsoft.com/office/drawing/2014/main" xmlns="" id="{DB219EBE-3E3D-45B7-B851-5A1BFF6438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79" name="AutoShape 272">
          <a:extLst>
            <a:ext uri="{FF2B5EF4-FFF2-40B4-BE49-F238E27FC236}">
              <a16:creationId xmlns:a16="http://schemas.microsoft.com/office/drawing/2014/main" xmlns="" id="{0E066FB1-07BB-48A5-B661-AF6814261E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80" name="AutoShape 271">
          <a:extLst>
            <a:ext uri="{FF2B5EF4-FFF2-40B4-BE49-F238E27FC236}">
              <a16:creationId xmlns:a16="http://schemas.microsoft.com/office/drawing/2014/main" xmlns="" id="{E6DD973B-5680-4548-9C33-1684E4753B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81" name="AutoShape 270">
          <a:extLst>
            <a:ext uri="{FF2B5EF4-FFF2-40B4-BE49-F238E27FC236}">
              <a16:creationId xmlns:a16="http://schemas.microsoft.com/office/drawing/2014/main" xmlns="" id="{9E226523-D7F4-45B0-9434-E0C94025F7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82" name="AutoShape 269">
          <a:extLst>
            <a:ext uri="{FF2B5EF4-FFF2-40B4-BE49-F238E27FC236}">
              <a16:creationId xmlns:a16="http://schemas.microsoft.com/office/drawing/2014/main" xmlns="" id="{DBA32F6C-4A7B-41C7-B620-342739012D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83" name="AutoShape 268">
          <a:extLst>
            <a:ext uri="{FF2B5EF4-FFF2-40B4-BE49-F238E27FC236}">
              <a16:creationId xmlns:a16="http://schemas.microsoft.com/office/drawing/2014/main" xmlns="" id="{2325A0EF-1586-4112-89C8-D38D0C3C9F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84" name="AutoShape 267">
          <a:extLst>
            <a:ext uri="{FF2B5EF4-FFF2-40B4-BE49-F238E27FC236}">
              <a16:creationId xmlns:a16="http://schemas.microsoft.com/office/drawing/2014/main" xmlns="" id="{35CA17AD-E570-49A7-AF73-31E620E2E6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85" name="AutoShape 266">
          <a:extLst>
            <a:ext uri="{FF2B5EF4-FFF2-40B4-BE49-F238E27FC236}">
              <a16:creationId xmlns:a16="http://schemas.microsoft.com/office/drawing/2014/main" xmlns="" id="{277F7009-45EF-4C50-87A9-E6ACCC71EA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86" name="AutoShape 265">
          <a:extLst>
            <a:ext uri="{FF2B5EF4-FFF2-40B4-BE49-F238E27FC236}">
              <a16:creationId xmlns:a16="http://schemas.microsoft.com/office/drawing/2014/main" xmlns="" id="{00411BAB-163C-48DD-BAEE-8E6E740AA7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87" name="AutoShape 264">
          <a:extLst>
            <a:ext uri="{FF2B5EF4-FFF2-40B4-BE49-F238E27FC236}">
              <a16:creationId xmlns:a16="http://schemas.microsoft.com/office/drawing/2014/main" xmlns="" id="{00227F9A-0529-4FDC-B7F3-F19E7602B9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88" name="AutoShape 263">
          <a:extLst>
            <a:ext uri="{FF2B5EF4-FFF2-40B4-BE49-F238E27FC236}">
              <a16:creationId xmlns:a16="http://schemas.microsoft.com/office/drawing/2014/main" xmlns="" id="{4CDE7A57-E39D-4067-A0F8-7922B121BB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89" name="AutoShape 262">
          <a:extLst>
            <a:ext uri="{FF2B5EF4-FFF2-40B4-BE49-F238E27FC236}">
              <a16:creationId xmlns:a16="http://schemas.microsoft.com/office/drawing/2014/main" xmlns="" id="{13C69675-981F-4F90-83F0-88EB89AACF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90" name="AutoShape 261">
          <a:extLst>
            <a:ext uri="{FF2B5EF4-FFF2-40B4-BE49-F238E27FC236}">
              <a16:creationId xmlns:a16="http://schemas.microsoft.com/office/drawing/2014/main" xmlns="" id="{71E37E0E-8630-40BB-A18A-8A372CEC0D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91" name="AutoShape 260">
          <a:extLst>
            <a:ext uri="{FF2B5EF4-FFF2-40B4-BE49-F238E27FC236}">
              <a16:creationId xmlns:a16="http://schemas.microsoft.com/office/drawing/2014/main" xmlns="" id="{AB41342F-13E7-43E6-989F-E5B59A2B00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92" name="AutoShape 259">
          <a:extLst>
            <a:ext uri="{FF2B5EF4-FFF2-40B4-BE49-F238E27FC236}">
              <a16:creationId xmlns:a16="http://schemas.microsoft.com/office/drawing/2014/main" xmlns="" id="{66EE4E8F-C974-489E-97F0-65E718C0DF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93" name="AutoShape 258">
          <a:extLst>
            <a:ext uri="{FF2B5EF4-FFF2-40B4-BE49-F238E27FC236}">
              <a16:creationId xmlns:a16="http://schemas.microsoft.com/office/drawing/2014/main" xmlns="" id="{B605D099-9B92-4D35-B854-73DD4A4BD9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94" name="AutoShape 257">
          <a:extLst>
            <a:ext uri="{FF2B5EF4-FFF2-40B4-BE49-F238E27FC236}">
              <a16:creationId xmlns:a16="http://schemas.microsoft.com/office/drawing/2014/main" xmlns="" id="{97BEA018-0386-4208-918D-01D4D31BE9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95" name="AutoShape 256">
          <a:extLst>
            <a:ext uri="{FF2B5EF4-FFF2-40B4-BE49-F238E27FC236}">
              <a16:creationId xmlns:a16="http://schemas.microsoft.com/office/drawing/2014/main" xmlns="" id="{61D4EA91-21A6-454D-8024-B2E19F0EEE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96" name="AutoShape 255">
          <a:extLst>
            <a:ext uri="{FF2B5EF4-FFF2-40B4-BE49-F238E27FC236}">
              <a16:creationId xmlns:a16="http://schemas.microsoft.com/office/drawing/2014/main" xmlns="" id="{4EFA0701-22C2-4608-B48D-1CDA735BE8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97" name="AutoShape 254">
          <a:extLst>
            <a:ext uri="{FF2B5EF4-FFF2-40B4-BE49-F238E27FC236}">
              <a16:creationId xmlns:a16="http://schemas.microsoft.com/office/drawing/2014/main" xmlns="" id="{1616FF79-CB85-43CD-8231-830B6DFE95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98" name="AutoShape 253">
          <a:extLst>
            <a:ext uri="{FF2B5EF4-FFF2-40B4-BE49-F238E27FC236}">
              <a16:creationId xmlns:a16="http://schemas.microsoft.com/office/drawing/2014/main" xmlns="" id="{EEC848E4-9D57-4438-8E09-B073FA0B8F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699" name="AutoShape 252">
          <a:extLst>
            <a:ext uri="{FF2B5EF4-FFF2-40B4-BE49-F238E27FC236}">
              <a16:creationId xmlns:a16="http://schemas.microsoft.com/office/drawing/2014/main" xmlns="" id="{8C5762E7-400A-4308-BBB6-D5D6F649E1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00" name="AutoShape 251">
          <a:extLst>
            <a:ext uri="{FF2B5EF4-FFF2-40B4-BE49-F238E27FC236}">
              <a16:creationId xmlns:a16="http://schemas.microsoft.com/office/drawing/2014/main" xmlns="" id="{229C93F4-B64A-475A-B8E9-C0ED1B3AB6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01" name="AutoShape 250">
          <a:extLst>
            <a:ext uri="{FF2B5EF4-FFF2-40B4-BE49-F238E27FC236}">
              <a16:creationId xmlns:a16="http://schemas.microsoft.com/office/drawing/2014/main" xmlns="" id="{C3423783-85D5-4139-9F7A-616E72DE4D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02" name="AutoShape 249">
          <a:extLst>
            <a:ext uri="{FF2B5EF4-FFF2-40B4-BE49-F238E27FC236}">
              <a16:creationId xmlns:a16="http://schemas.microsoft.com/office/drawing/2014/main" xmlns="" id="{8FFFAD7A-3F7E-47CE-B290-7801777362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03" name="AutoShape 248">
          <a:extLst>
            <a:ext uri="{FF2B5EF4-FFF2-40B4-BE49-F238E27FC236}">
              <a16:creationId xmlns:a16="http://schemas.microsoft.com/office/drawing/2014/main" xmlns="" id="{5D17C4BD-62C1-47DD-9F73-2DDD182B68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04" name="AutoShape 247">
          <a:extLst>
            <a:ext uri="{FF2B5EF4-FFF2-40B4-BE49-F238E27FC236}">
              <a16:creationId xmlns:a16="http://schemas.microsoft.com/office/drawing/2014/main" xmlns="" id="{701EC6F2-7CC6-41EA-AA0B-AB8DAA6A61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05" name="AutoShape 246">
          <a:extLst>
            <a:ext uri="{FF2B5EF4-FFF2-40B4-BE49-F238E27FC236}">
              <a16:creationId xmlns:a16="http://schemas.microsoft.com/office/drawing/2014/main" xmlns="" id="{CA4CBE88-7AB7-4B4D-B310-8D6ADE678C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06" name="AutoShape 245">
          <a:extLst>
            <a:ext uri="{FF2B5EF4-FFF2-40B4-BE49-F238E27FC236}">
              <a16:creationId xmlns:a16="http://schemas.microsoft.com/office/drawing/2014/main" xmlns="" id="{5506F80D-33EC-406E-92A3-9D9E24CC8F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07" name="AutoShape 244">
          <a:extLst>
            <a:ext uri="{FF2B5EF4-FFF2-40B4-BE49-F238E27FC236}">
              <a16:creationId xmlns:a16="http://schemas.microsoft.com/office/drawing/2014/main" xmlns="" id="{771B1C90-ED87-40E9-BBAC-D3623F18F1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08" name="AutoShape 243">
          <a:extLst>
            <a:ext uri="{FF2B5EF4-FFF2-40B4-BE49-F238E27FC236}">
              <a16:creationId xmlns:a16="http://schemas.microsoft.com/office/drawing/2014/main" xmlns="" id="{B4F36257-20D5-4131-8855-C6CF420563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09" name="AutoShape 242">
          <a:extLst>
            <a:ext uri="{FF2B5EF4-FFF2-40B4-BE49-F238E27FC236}">
              <a16:creationId xmlns:a16="http://schemas.microsoft.com/office/drawing/2014/main" xmlns="" id="{271F896E-31F0-4FDA-AE77-D6FED589C5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10" name="AutoShape 241">
          <a:extLst>
            <a:ext uri="{FF2B5EF4-FFF2-40B4-BE49-F238E27FC236}">
              <a16:creationId xmlns:a16="http://schemas.microsoft.com/office/drawing/2014/main" xmlns="" id="{1B11E786-B8AC-40B6-889E-477BDE25EE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11" name="AutoShape 240">
          <a:extLst>
            <a:ext uri="{FF2B5EF4-FFF2-40B4-BE49-F238E27FC236}">
              <a16:creationId xmlns:a16="http://schemas.microsoft.com/office/drawing/2014/main" xmlns="" id="{5AAB24DE-FCF3-43B4-8BB1-05AC118106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12" name="AutoShape 239">
          <a:extLst>
            <a:ext uri="{FF2B5EF4-FFF2-40B4-BE49-F238E27FC236}">
              <a16:creationId xmlns:a16="http://schemas.microsoft.com/office/drawing/2014/main" xmlns="" id="{E9E1AFC9-E168-411A-BC97-A1962DA007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13" name="AutoShape 238">
          <a:extLst>
            <a:ext uri="{FF2B5EF4-FFF2-40B4-BE49-F238E27FC236}">
              <a16:creationId xmlns:a16="http://schemas.microsoft.com/office/drawing/2014/main" xmlns="" id="{EF344413-B132-42C6-AB80-58E9F376FA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14" name="AutoShape 237">
          <a:extLst>
            <a:ext uri="{FF2B5EF4-FFF2-40B4-BE49-F238E27FC236}">
              <a16:creationId xmlns:a16="http://schemas.microsoft.com/office/drawing/2014/main" xmlns="" id="{FF0562BD-2A7A-41E3-9942-1423116BB0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15" name="AutoShape 236">
          <a:extLst>
            <a:ext uri="{FF2B5EF4-FFF2-40B4-BE49-F238E27FC236}">
              <a16:creationId xmlns:a16="http://schemas.microsoft.com/office/drawing/2014/main" xmlns="" id="{355FC802-5762-408D-BB5B-4F9EE772B3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16" name="AutoShape 235">
          <a:extLst>
            <a:ext uri="{FF2B5EF4-FFF2-40B4-BE49-F238E27FC236}">
              <a16:creationId xmlns:a16="http://schemas.microsoft.com/office/drawing/2014/main" xmlns="" id="{47EB3F05-BEB0-4210-A484-338802B8BB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17" name="AutoShape 234">
          <a:extLst>
            <a:ext uri="{FF2B5EF4-FFF2-40B4-BE49-F238E27FC236}">
              <a16:creationId xmlns:a16="http://schemas.microsoft.com/office/drawing/2014/main" xmlns="" id="{2E509415-7734-4A93-9D9A-AB84D05660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18" name="AutoShape 233">
          <a:extLst>
            <a:ext uri="{FF2B5EF4-FFF2-40B4-BE49-F238E27FC236}">
              <a16:creationId xmlns:a16="http://schemas.microsoft.com/office/drawing/2014/main" xmlns="" id="{DBDDF745-4095-45DA-8EF3-7B452CE04B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19" name="AutoShape 232">
          <a:extLst>
            <a:ext uri="{FF2B5EF4-FFF2-40B4-BE49-F238E27FC236}">
              <a16:creationId xmlns:a16="http://schemas.microsoft.com/office/drawing/2014/main" xmlns="" id="{FB80DEED-5796-4484-B148-5D639EE820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20" name="AutoShape 231">
          <a:extLst>
            <a:ext uri="{FF2B5EF4-FFF2-40B4-BE49-F238E27FC236}">
              <a16:creationId xmlns:a16="http://schemas.microsoft.com/office/drawing/2014/main" xmlns="" id="{829D70DF-937D-4922-8953-892F5432C3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21" name="AutoShape 230">
          <a:extLst>
            <a:ext uri="{FF2B5EF4-FFF2-40B4-BE49-F238E27FC236}">
              <a16:creationId xmlns:a16="http://schemas.microsoft.com/office/drawing/2014/main" xmlns="" id="{4FA7403C-BD66-4D2A-877F-2DDA9D901C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22" name="AutoShape 344">
          <a:extLst>
            <a:ext uri="{FF2B5EF4-FFF2-40B4-BE49-F238E27FC236}">
              <a16:creationId xmlns:a16="http://schemas.microsoft.com/office/drawing/2014/main" xmlns="" id="{199C9574-E99B-40BF-AC70-F58E8A43B0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23" name="AutoShape 343">
          <a:extLst>
            <a:ext uri="{FF2B5EF4-FFF2-40B4-BE49-F238E27FC236}">
              <a16:creationId xmlns:a16="http://schemas.microsoft.com/office/drawing/2014/main" xmlns="" id="{DE6B680C-E524-4E97-AA53-C95487FD20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24" name="AutoShape 342">
          <a:extLst>
            <a:ext uri="{FF2B5EF4-FFF2-40B4-BE49-F238E27FC236}">
              <a16:creationId xmlns:a16="http://schemas.microsoft.com/office/drawing/2014/main" xmlns="" id="{573A8EFE-E512-4D7F-B33C-D0CD57DAF2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25" name="AutoShape 341">
          <a:extLst>
            <a:ext uri="{FF2B5EF4-FFF2-40B4-BE49-F238E27FC236}">
              <a16:creationId xmlns:a16="http://schemas.microsoft.com/office/drawing/2014/main" xmlns="" id="{5199C5DD-3E5E-4227-9F18-AD85BD8E97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26" name="AutoShape 340">
          <a:extLst>
            <a:ext uri="{FF2B5EF4-FFF2-40B4-BE49-F238E27FC236}">
              <a16:creationId xmlns:a16="http://schemas.microsoft.com/office/drawing/2014/main" xmlns="" id="{69609CED-CF86-42F0-A8ED-2F3DDEBDD8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27" name="AutoShape 339">
          <a:extLst>
            <a:ext uri="{FF2B5EF4-FFF2-40B4-BE49-F238E27FC236}">
              <a16:creationId xmlns:a16="http://schemas.microsoft.com/office/drawing/2014/main" xmlns="" id="{FD42730E-DACB-49AB-9EFD-706E4E92E9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28" name="AutoShape 338">
          <a:extLst>
            <a:ext uri="{FF2B5EF4-FFF2-40B4-BE49-F238E27FC236}">
              <a16:creationId xmlns:a16="http://schemas.microsoft.com/office/drawing/2014/main" xmlns="" id="{A1AE7C88-D15D-49C4-942D-52666FDB10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29" name="AutoShape 337">
          <a:extLst>
            <a:ext uri="{FF2B5EF4-FFF2-40B4-BE49-F238E27FC236}">
              <a16:creationId xmlns:a16="http://schemas.microsoft.com/office/drawing/2014/main" xmlns="" id="{B019F315-6E1D-4574-AFA9-8998B47D81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30" name="AutoShape 336">
          <a:extLst>
            <a:ext uri="{FF2B5EF4-FFF2-40B4-BE49-F238E27FC236}">
              <a16:creationId xmlns:a16="http://schemas.microsoft.com/office/drawing/2014/main" xmlns="" id="{5F718F8F-247F-4F90-80F0-B33FD55778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31" name="AutoShape 335">
          <a:extLst>
            <a:ext uri="{FF2B5EF4-FFF2-40B4-BE49-F238E27FC236}">
              <a16:creationId xmlns:a16="http://schemas.microsoft.com/office/drawing/2014/main" xmlns="" id="{F2373070-48D3-4824-B7CF-8B0467CEFA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32" name="AutoShape 334">
          <a:extLst>
            <a:ext uri="{FF2B5EF4-FFF2-40B4-BE49-F238E27FC236}">
              <a16:creationId xmlns:a16="http://schemas.microsoft.com/office/drawing/2014/main" xmlns="" id="{FA31456A-89A8-4CD6-820B-EEEA1EB35A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33" name="AutoShape 333">
          <a:extLst>
            <a:ext uri="{FF2B5EF4-FFF2-40B4-BE49-F238E27FC236}">
              <a16:creationId xmlns:a16="http://schemas.microsoft.com/office/drawing/2014/main" xmlns="" id="{76490F29-EC5C-4AF4-9A75-D851DFA57E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34" name="AutoShape 332">
          <a:extLst>
            <a:ext uri="{FF2B5EF4-FFF2-40B4-BE49-F238E27FC236}">
              <a16:creationId xmlns:a16="http://schemas.microsoft.com/office/drawing/2014/main" xmlns="" id="{1DF74BA5-0FCC-47BB-820F-C0C98E780F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35" name="AutoShape 331">
          <a:extLst>
            <a:ext uri="{FF2B5EF4-FFF2-40B4-BE49-F238E27FC236}">
              <a16:creationId xmlns:a16="http://schemas.microsoft.com/office/drawing/2014/main" xmlns="" id="{BF3DD779-BE59-4330-96AB-DDF7C694FB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36" name="AutoShape 330">
          <a:extLst>
            <a:ext uri="{FF2B5EF4-FFF2-40B4-BE49-F238E27FC236}">
              <a16:creationId xmlns:a16="http://schemas.microsoft.com/office/drawing/2014/main" xmlns="" id="{387ED9D4-0322-49C0-ABAF-07D017BEE3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37" name="AutoShape 329">
          <a:extLst>
            <a:ext uri="{FF2B5EF4-FFF2-40B4-BE49-F238E27FC236}">
              <a16:creationId xmlns:a16="http://schemas.microsoft.com/office/drawing/2014/main" xmlns="" id="{398F41B0-C269-4A65-AE46-E30A1E2CE4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38" name="AutoShape 328">
          <a:extLst>
            <a:ext uri="{FF2B5EF4-FFF2-40B4-BE49-F238E27FC236}">
              <a16:creationId xmlns:a16="http://schemas.microsoft.com/office/drawing/2014/main" xmlns="" id="{5F4E6C5A-069F-4B4A-B103-BB5CDCA988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39" name="AutoShape 327">
          <a:extLst>
            <a:ext uri="{FF2B5EF4-FFF2-40B4-BE49-F238E27FC236}">
              <a16:creationId xmlns:a16="http://schemas.microsoft.com/office/drawing/2014/main" xmlns="" id="{DCB9B5F0-51EF-444E-83DB-E18EABB145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40" name="AutoShape 326">
          <a:extLst>
            <a:ext uri="{FF2B5EF4-FFF2-40B4-BE49-F238E27FC236}">
              <a16:creationId xmlns:a16="http://schemas.microsoft.com/office/drawing/2014/main" xmlns="" id="{942B59E5-EDA9-4AB8-8567-A5A611ACCB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41" name="AutoShape 325">
          <a:extLst>
            <a:ext uri="{FF2B5EF4-FFF2-40B4-BE49-F238E27FC236}">
              <a16:creationId xmlns:a16="http://schemas.microsoft.com/office/drawing/2014/main" xmlns="" id="{321C2E53-9948-4D95-BF85-8BEBF55C63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42" name="AutoShape 324">
          <a:extLst>
            <a:ext uri="{FF2B5EF4-FFF2-40B4-BE49-F238E27FC236}">
              <a16:creationId xmlns:a16="http://schemas.microsoft.com/office/drawing/2014/main" xmlns="" id="{5424154F-4A2F-4E63-B57E-5FC6767472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43" name="AutoShape 323">
          <a:extLst>
            <a:ext uri="{FF2B5EF4-FFF2-40B4-BE49-F238E27FC236}">
              <a16:creationId xmlns:a16="http://schemas.microsoft.com/office/drawing/2014/main" xmlns="" id="{E665C32C-8779-4D44-96FD-6FA87843AA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44" name="AutoShape 322">
          <a:extLst>
            <a:ext uri="{FF2B5EF4-FFF2-40B4-BE49-F238E27FC236}">
              <a16:creationId xmlns:a16="http://schemas.microsoft.com/office/drawing/2014/main" xmlns="" id="{FAF79D0A-2BEF-4545-BDA4-E9DAEA3BC5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45" name="AutoShape 321">
          <a:extLst>
            <a:ext uri="{FF2B5EF4-FFF2-40B4-BE49-F238E27FC236}">
              <a16:creationId xmlns:a16="http://schemas.microsoft.com/office/drawing/2014/main" xmlns="" id="{F16A8DB7-2CE7-4703-A20B-2444A9F5FC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46" name="AutoShape 320">
          <a:extLst>
            <a:ext uri="{FF2B5EF4-FFF2-40B4-BE49-F238E27FC236}">
              <a16:creationId xmlns:a16="http://schemas.microsoft.com/office/drawing/2014/main" xmlns="" id="{2DA0E6FA-DEAE-41F5-A109-EEFA13E4A9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47" name="AutoShape 319">
          <a:extLst>
            <a:ext uri="{FF2B5EF4-FFF2-40B4-BE49-F238E27FC236}">
              <a16:creationId xmlns:a16="http://schemas.microsoft.com/office/drawing/2014/main" xmlns="" id="{4E270FEC-DB8A-4350-A2E3-23A6E4D4FC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48" name="AutoShape 318">
          <a:extLst>
            <a:ext uri="{FF2B5EF4-FFF2-40B4-BE49-F238E27FC236}">
              <a16:creationId xmlns:a16="http://schemas.microsoft.com/office/drawing/2014/main" xmlns="" id="{9E1A9DC7-78F0-4EEE-9216-BF392E1C2F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49" name="AutoShape 317">
          <a:extLst>
            <a:ext uri="{FF2B5EF4-FFF2-40B4-BE49-F238E27FC236}">
              <a16:creationId xmlns:a16="http://schemas.microsoft.com/office/drawing/2014/main" xmlns="" id="{E1EA6BBF-88D4-4382-9141-405D0B8770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50" name="AutoShape 316">
          <a:extLst>
            <a:ext uri="{FF2B5EF4-FFF2-40B4-BE49-F238E27FC236}">
              <a16:creationId xmlns:a16="http://schemas.microsoft.com/office/drawing/2014/main" xmlns="" id="{61A363B0-BE7A-4451-AF8E-1076C3EAD9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51" name="AutoShape 315">
          <a:extLst>
            <a:ext uri="{FF2B5EF4-FFF2-40B4-BE49-F238E27FC236}">
              <a16:creationId xmlns:a16="http://schemas.microsoft.com/office/drawing/2014/main" xmlns="" id="{E18847C7-B660-4EA7-AE68-CF1E2786FE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52" name="AutoShape 314">
          <a:extLst>
            <a:ext uri="{FF2B5EF4-FFF2-40B4-BE49-F238E27FC236}">
              <a16:creationId xmlns:a16="http://schemas.microsoft.com/office/drawing/2014/main" xmlns="" id="{60B76B3A-4605-4CAD-B9F7-EF385FAE2D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53" name="AutoShape 313">
          <a:extLst>
            <a:ext uri="{FF2B5EF4-FFF2-40B4-BE49-F238E27FC236}">
              <a16:creationId xmlns:a16="http://schemas.microsoft.com/office/drawing/2014/main" xmlns="" id="{F62316D0-E74B-4703-9312-428518072B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54" name="AutoShape 312">
          <a:extLst>
            <a:ext uri="{FF2B5EF4-FFF2-40B4-BE49-F238E27FC236}">
              <a16:creationId xmlns:a16="http://schemas.microsoft.com/office/drawing/2014/main" xmlns="" id="{372E1B14-18F0-4078-A911-ADF9547FF0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55" name="AutoShape 311">
          <a:extLst>
            <a:ext uri="{FF2B5EF4-FFF2-40B4-BE49-F238E27FC236}">
              <a16:creationId xmlns:a16="http://schemas.microsoft.com/office/drawing/2014/main" xmlns="" id="{40C39B64-597E-4A72-95A2-F96E6CB072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56" name="AutoShape 310">
          <a:extLst>
            <a:ext uri="{FF2B5EF4-FFF2-40B4-BE49-F238E27FC236}">
              <a16:creationId xmlns:a16="http://schemas.microsoft.com/office/drawing/2014/main" xmlns="" id="{C1175674-C973-4D9F-9780-038DBF1287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57" name="AutoShape 309">
          <a:extLst>
            <a:ext uri="{FF2B5EF4-FFF2-40B4-BE49-F238E27FC236}">
              <a16:creationId xmlns:a16="http://schemas.microsoft.com/office/drawing/2014/main" xmlns="" id="{A03251DA-D78B-46B5-9E6F-32204E243D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58" name="AutoShape 308">
          <a:extLst>
            <a:ext uri="{FF2B5EF4-FFF2-40B4-BE49-F238E27FC236}">
              <a16:creationId xmlns:a16="http://schemas.microsoft.com/office/drawing/2014/main" xmlns="" id="{B71F03DB-14E6-4AD3-A8CF-D2FF082B8F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59" name="AutoShape 307">
          <a:extLst>
            <a:ext uri="{FF2B5EF4-FFF2-40B4-BE49-F238E27FC236}">
              <a16:creationId xmlns:a16="http://schemas.microsoft.com/office/drawing/2014/main" xmlns="" id="{EEFCB24A-AA15-4E19-911D-E3044E5305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60" name="AutoShape 306">
          <a:extLst>
            <a:ext uri="{FF2B5EF4-FFF2-40B4-BE49-F238E27FC236}">
              <a16:creationId xmlns:a16="http://schemas.microsoft.com/office/drawing/2014/main" xmlns="" id="{2395B601-D1E3-4A32-88B6-2EEDD6C2EC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61" name="AutoShape 305">
          <a:extLst>
            <a:ext uri="{FF2B5EF4-FFF2-40B4-BE49-F238E27FC236}">
              <a16:creationId xmlns:a16="http://schemas.microsoft.com/office/drawing/2014/main" xmlns="" id="{9272D233-5552-4287-9D22-608BE49201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62" name="AutoShape 304">
          <a:extLst>
            <a:ext uri="{FF2B5EF4-FFF2-40B4-BE49-F238E27FC236}">
              <a16:creationId xmlns:a16="http://schemas.microsoft.com/office/drawing/2014/main" xmlns="" id="{A23D9107-27A2-4745-96C7-96F4ADAAEE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63" name="AutoShape 303">
          <a:extLst>
            <a:ext uri="{FF2B5EF4-FFF2-40B4-BE49-F238E27FC236}">
              <a16:creationId xmlns:a16="http://schemas.microsoft.com/office/drawing/2014/main" xmlns="" id="{8C0C90CC-B3BB-464D-9D5B-9C2540BEB2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64" name="AutoShape 302">
          <a:extLst>
            <a:ext uri="{FF2B5EF4-FFF2-40B4-BE49-F238E27FC236}">
              <a16:creationId xmlns:a16="http://schemas.microsoft.com/office/drawing/2014/main" xmlns="" id="{F94C4C66-D969-4658-909A-6AF655BC4E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65" name="AutoShape 301">
          <a:extLst>
            <a:ext uri="{FF2B5EF4-FFF2-40B4-BE49-F238E27FC236}">
              <a16:creationId xmlns:a16="http://schemas.microsoft.com/office/drawing/2014/main" xmlns="" id="{461AAF51-0B67-4EA6-9817-744318EC96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66" name="AutoShape 300">
          <a:extLst>
            <a:ext uri="{FF2B5EF4-FFF2-40B4-BE49-F238E27FC236}">
              <a16:creationId xmlns:a16="http://schemas.microsoft.com/office/drawing/2014/main" xmlns="" id="{BF823F73-8C8D-42D4-BCD4-F4BF515F02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67" name="AutoShape 299">
          <a:extLst>
            <a:ext uri="{FF2B5EF4-FFF2-40B4-BE49-F238E27FC236}">
              <a16:creationId xmlns:a16="http://schemas.microsoft.com/office/drawing/2014/main" xmlns="" id="{AF3E3143-E004-45D8-983F-D7514BA17D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68" name="AutoShape 298">
          <a:extLst>
            <a:ext uri="{FF2B5EF4-FFF2-40B4-BE49-F238E27FC236}">
              <a16:creationId xmlns:a16="http://schemas.microsoft.com/office/drawing/2014/main" xmlns="" id="{2038F106-4C8C-4DE9-8367-F71AC95D9E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69" name="AutoShape 297">
          <a:extLst>
            <a:ext uri="{FF2B5EF4-FFF2-40B4-BE49-F238E27FC236}">
              <a16:creationId xmlns:a16="http://schemas.microsoft.com/office/drawing/2014/main" xmlns="" id="{4284EFD6-1F1A-4EB1-B564-9E98462441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70" name="AutoShape 296">
          <a:extLst>
            <a:ext uri="{FF2B5EF4-FFF2-40B4-BE49-F238E27FC236}">
              <a16:creationId xmlns:a16="http://schemas.microsoft.com/office/drawing/2014/main" xmlns="" id="{19D10CC0-AB5B-4DF8-B6B9-764E649EF1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71" name="AutoShape 295">
          <a:extLst>
            <a:ext uri="{FF2B5EF4-FFF2-40B4-BE49-F238E27FC236}">
              <a16:creationId xmlns:a16="http://schemas.microsoft.com/office/drawing/2014/main" xmlns="" id="{398359B3-9980-44D4-B23C-7A475E3BDE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72" name="AutoShape 294">
          <a:extLst>
            <a:ext uri="{FF2B5EF4-FFF2-40B4-BE49-F238E27FC236}">
              <a16:creationId xmlns:a16="http://schemas.microsoft.com/office/drawing/2014/main" xmlns="" id="{2F1A087F-D2A8-4D82-BF64-C93C80EC89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73" name="AutoShape 293">
          <a:extLst>
            <a:ext uri="{FF2B5EF4-FFF2-40B4-BE49-F238E27FC236}">
              <a16:creationId xmlns:a16="http://schemas.microsoft.com/office/drawing/2014/main" xmlns="" id="{A37E943E-9406-4411-AC68-43881ECD89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74" name="AutoShape 292">
          <a:extLst>
            <a:ext uri="{FF2B5EF4-FFF2-40B4-BE49-F238E27FC236}">
              <a16:creationId xmlns:a16="http://schemas.microsoft.com/office/drawing/2014/main" xmlns="" id="{BC5D0574-F4B9-494B-A370-33EC9DA89B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75" name="AutoShape 291">
          <a:extLst>
            <a:ext uri="{FF2B5EF4-FFF2-40B4-BE49-F238E27FC236}">
              <a16:creationId xmlns:a16="http://schemas.microsoft.com/office/drawing/2014/main" xmlns="" id="{72BD5AF5-0F10-4B23-90B9-F4483723EF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76" name="AutoShape 290">
          <a:extLst>
            <a:ext uri="{FF2B5EF4-FFF2-40B4-BE49-F238E27FC236}">
              <a16:creationId xmlns:a16="http://schemas.microsoft.com/office/drawing/2014/main" xmlns="" id="{562B9217-D9B7-40C0-86F2-44A5C4D1A7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77" name="AutoShape 289">
          <a:extLst>
            <a:ext uri="{FF2B5EF4-FFF2-40B4-BE49-F238E27FC236}">
              <a16:creationId xmlns:a16="http://schemas.microsoft.com/office/drawing/2014/main" xmlns="" id="{FFFE9A12-DB60-4C83-AF1D-9270B77B51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78" name="AutoShape 288">
          <a:extLst>
            <a:ext uri="{FF2B5EF4-FFF2-40B4-BE49-F238E27FC236}">
              <a16:creationId xmlns:a16="http://schemas.microsoft.com/office/drawing/2014/main" xmlns="" id="{BAF5964E-E693-4FB2-A215-65390CFA7B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79" name="AutoShape 287">
          <a:extLst>
            <a:ext uri="{FF2B5EF4-FFF2-40B4-BE49-F238E27FC236}">
              <a16:creationId xmlns:a16="http://schemas.microsoft.com/office/drawing/2014/main" xmlns="" id="{B1CFE642-EFE3-4EE3-8BDB-116E3C162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80" name="AutoShape 286">
          <a:extLst>
            <a:ext uri="{FF2B5EF4-FFF2-40B4-BE49-F238E27FC236}">
              <a16:creationId xmlns:a16="http://schemas.microsoft.com/office/drawing/2014/main" xmlns="" id="{D5F22583-375E-4986-89A1-D7B80A812D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81" name="AutoShape 285">
          <a:extLst>
            <a:ext uri="{FF2B5EF4-FFF2-40B4-BE49-F238E27FC236}">
              <a16:creationId xmlns:a16="http://schemas.microsoft.com/office/drawing/2014/main" xmlns="" id="{3172381F-F8CB-4D39-A48E-EA4F8B0BC3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82" name="AutoShape 284">
          <a:extLst>
            <a:ext uri="{FF2B5EF4-FFF2-40B4-BE49-F238E27FC236}">
              <a16:creationId xmlns:a16="http://schemas.microsoft.com/office/drawing/2014/main" xmlns="" id="{C6EA4A08-CA14-4F3E-97C6-0833189B18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83" name="AutoShape 283">
          <a:extLst>
            <a:ext uri="{FF2B5EF4-FFF2-40B4-BE49-F238E27FC236}">
              <a16:creationId xmlns:a16="http://schemas.microsoft.com/office/drawing/2014/main" xmlns="" id="{BDDB0C8E-C116-4431-9EB0-CA9B490105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84" name="AutoShape 282">
          <a:extLst>
            <a:ext uri="{FF2B5EF4-FFF2-40B4-BE49-F238E27FC236}">
              <a16:creationId xmlns:a16="http://schemas.microsoft.com/office/drawing/2014/main" xmlns="" id="{E923513A-71BA-48AE-A39E-78A65A3F89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85" name="AutoShape 281">
          <a:extLst>
            <a:ext uri="{FF2B5EF4-FFF2-40B4-BE49-F238E27FC236}">
              <a16:creationId xmlns:a16="http://schemas.microsoft.com/office/drawing/2014/main" xmlns="" id="{30846791-C914-49E0-9AC6-1A140DCA25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86" name="AutoShape 280">
          <a:extLst>
            <a:ext uri="{FF2B5EF4-FFF2-40B4-BE49-F238E27FC236}">
              <a16:creationId xmlns:a16="http://schemas.microsoft.com/office/drawing/2014/main" xmlns="" id="{C0AB206E-0809-422B-ABA8-2EA0E1D204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87" name="AutoShape 279">
          <a:extLst>
            <a:ext uri="{FF2B5EF4-FFF2-40B4-BE49-F238E27FC236}">
              <a16:creationId xmlns:a16="http://schemas.microsoft.com/office/drawing/2014/main" xmlns="" id="{900A2254-941C-4A56-844D-D666D58515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88" name="AutoShape 278">
          <a:extLst>
            <a:ext uri="{FF2B5EF4-FFF2-40B4-BE49-F238E27FC236}">
              <a16:creationId xmlns:a16="http://schemas.microsoft.com/office/drawing/2014/main" xmlns="" id="{1ADC2832-CAF9-497C-B598-DE72D7723D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89" name="AutoShape 277">
          <a:extLst>
            <a:ext uri="{FF2B5EF4-FFF2-40B4-BE49-F238E27FC236}">
              <a16:creationId xmlns:a16="http://schemas.microsoft.com/office/drawing/2014/main" xmlns="" id="{488A59BC-A3B9-4FA0-8BAB-3845A0ED59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90" name="AutoShape 276">
          <a:extLst>
            <a:ext uri="{FF2B5EF4-FFF2-40B4-BE49-F238E27FC236}">
              <a16:creationId xmlns:a16="http://schemas.microsoft.com/office/drawing/2014/main" xmlns="" id="{79E75F4D-7B4A-4237-8849-7F913682A4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91" name="AutoShape 275">
          <a:extLst>
            <a:ext uri="{FF2B5EF4-FFF2-40B4-BE49-F238E27FC236}">
              <a16:creationId xmlns:a16="http://schemas.microsoft.com/office/drawing/2014/main" xmlns="" id="{FE63959D-9003-46E9-B8E0-00FBF0980E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92" name="AutoShape 274">
          <a:extLst>
            <a:ext uri="{FF2B5EF4-FFF2-40B4-BE49-F238E27FC236}">
              <a16:creationId xmlns:a16="http://schemas.microsoft.com/office/drawing/2014/main" xmlns="" id="{6CDE4A68-9B29-4F16-9EDC-E75A132A28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93" name="AutoShape 273">
          <a:extLst>
            <a:ext uri="{FF2B5EF4-FFF2-40B4-BE49-F238E27FC236}">
              <a16:creationId xmlns:a16="http://schemas.microsoft.com/office/drawing/2014/main" xmlns="" id="{B422EA11-FEEB-4698-9F37-E245BE1ADE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94" name="AutoShape 272">
          <a:extLst>
            <a:ext uri="{FF2B5EF4-FFF2-40B4-BE49-F238E27FC236}">
              <a16:creationId xmlns:a16="http://schemas.microsoft.com/office/drawing/2014/main" xmlns="" id="{23C5181D-442D-446D-B598-3E31E96A99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95" name="AutoShape 271">
          <a:extLst>
            <a:ext uri="{FF2B5EF4-FFF2-40B4-BE49-F238E27FC236}">
              <a16:creationId xmlns:a16="http://schemas.microsoft.com/office/drawing/2014/main" xmlns="" id="{3AE35108-C8F4-4E4E-829F-270C7905E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96" name="AutoShape 270">
          <a:extLst>
            <a:ext uri="{FF2B5EF4-FFF2-40B4-BE49-F238E27FC236}">
              <a16:creationId xmlns:a16="http://schemas.microsoft.com/office/drawing/2014/main" xmlns="" id="{1C8131A2-9237-4328-BB5D-287417E65E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97" name="AutoShape 269">
          <a:extLst>
            <a:ext uri="{FF2B5EF4-FFF2-40B4-BE49-F238E27FC236}">
              <a16:creationId xmlns:a16="http://schemas.microsoft.com/office/drawing/2014/main" xmlns="" id="{EE92898C-8F74-499B-BFFF-EEE6FCE156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98" name="AutoShape 268">
          <a:extLst>
            <a:ext uri="{FF2B5EF4-FFF2-40B4-BE49-F238E27FC236}">
              <a16:creationId xmlns:a16="http://schemas.microsoft.com/office/drawing/2014/main" xmlns="" id="{3BB87367-3D17-43BF-B618-D9EBBA8012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799" name="AutoShape 267">
          <a:extLst>
            <a:ext uri="{FF2B5EF4-FFF2-40B4-BE49-F238E27FC236}">
              <a16:creationId xmlns:a16="http://schemas.microsoft.com/office/drawing/2014/main" xmlns="" id="{C11E4053-B194-4601-BECC-738D818B7C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00" name="AutoShape 266">
          <a:extLst>
            <a:ext uri="{FF2B5EF4-FFF2-40B4-BE49-F238E27FC236}">
              <a16:creationId xmlns:a16="http://schemas.microsoft.com/office/drawing/2014/main" xmlns="" id="{72395F8B-4673-4ABF-A0FA-756F1E852E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01" name="AutoShape 265">
          <a:extLst>
            <a:ext uri="{FF2B5EF4-FFF2-40B4-BE49-F238E27FC236}">
              <a16:creationId xmlns:a16="http://schemas.microsoft.com/office/drawing/2014/main" xmlns="" id="{235E6727-4B7A-4DA8-8C50-B237B75340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02" name="AutoShape 264">
          <a:extLst>
            <a:ext uri="{FF2B5EF4-FFF2-40B4-BE49-F238E27FC236}">
              <a16:creationId xmlns:a16="http://schemas.microsoft.com/office/drawing/2014/main" xmlns="" id="{88019D94-268C-4074-AA57-E04413674E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03" name="AutoShape 263">
          <a:extLst>
            <a:ext uri="{FF2B5EF4-FFF2-40B4-BE49-F238E27FC236}">
              <a16:creationId xmlns:a16="http://schemas.microsoft.com/office/drawing/2014/main" xmlns="" id="{2C73E4FF-B40D-455E-B07D-6056895D1C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04" name="AutoShape 262">
          <a:extLst>
            <a:ext uri="{FF2B5EF4-FFF2-40B4-BE49-F238E27FC236}">
              <a16:creationId xmlns:a16="http://schemas.microsoft.com/office/drawing/2014/main" xmlns="" id="{3EBF9D7C-7F40-4AAD-8AB4-29E164AA3C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05" name="AutoShape 261">
          <a:extLst>
            <a:ext uri="{FF2B5EF4-FFF2-40B4-BE49-F238E27FC236}">
              <a16:creationId xmlns:a16="http://schemas.microsoft.com/office/drawing/2014/main" xmlns="" id="{630338B3-84E4-4E95-BEE6-D1084C402F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06" name="AutoShape 260">
          <a:extLst>
            <a:ext uri="{FF2B5EF4-FFF2-40B4-BE49-F238E27FC236}">
              <a16:creationId xmlns:a16="http://schemas.microsoft.com/office/drawing/2014/main" xmlns="" id="{87958100-930A-4F93-AE61-1B8D260ABF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07" name="AutoShape 259">
          <a:extLst>
            <a:ext uri="{FF2B5EF4-FFF2-40B4-BE49-F238E27FC236}">
              <a16:creationId xmlns:a16="http://schemas.microsoft.com/office/drawing/2014/main" xmlns="" id="{FCAF6EA3-53E0-4BA9-8007-8DE2916DC0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08" name="AutoShape 258">
          <a:extLst>
            <a:ext uri="{FF2B5EF4-FFF2-40B4-BE49-F238E27FC236}">
              <a16:creationId xmlns:a16="http://schemas.microsoft.com/office/drawing/2014/main" xmlns="" id="{C0668763-807A-4141-B07E-F4FDEF2692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09" name="AutoShape 257">
          <a:extLst>
            <a:ext uri="{FF2B5EF4-FFF2-40B4-BE49-F238E27FC236}">
              <a16:creationId xmlns:a16="http://schemas.microsoft.com/office/drawing/2014/main" xmlns="" id="{EA1508FB-30C1-4AAA-BFF9-FD38EB31AA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10" name="AutoShape 256">
          <a:extLst>
            <a:ext uri="{FF2B5EF4-FFF2-40B4-BE49-F238E27FC236}">
              <a16:creationId xmlns:a16="http://schemas.microsoft.com/office/drawing/2014/main" xmlns="" id="{E4176382-524E-427C-B12F-3C8E3E5627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11" name="AutoShape 255">
          <a:extLst>
            <a:ext uri="{FF2B5EF4-FFF2-40B4-BE49-F238E27FC236}">
              <a16:creationId xmlns:a16="http://schemas.microsoft.com/office/drawing/2014/main" xmlns="" id="{075281A2-639C-49D2-B9B0-BB2CE7C412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12" name="AutoShape 254">
          <a:extLst>
            <a:ext uri="{FF2B5EF4-FFF2-40B4-BE49-F238E27FC236}">
              <a16:creationId xmlns:a16="http://schemas.microsoft.com/office/drawing/2014/main" xmlns="" id="{3C4ACE60-637A-4D98-8C9E-266D316547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13" name="AutoShape 253">
          <a:extLst>
            <a:ext uri="{FF2B5EF4-FFF2-40B4-BE49-F238E27FC236}">
              <a16:creationId xmlns:a16="http://schemas.microsoft.com/office/drawing/2014/main" xmlns="" id="{6F91352F-A39A-4871-A263-DDB51A231E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14" name="AutoShape 252">
          <a:extLst>
            <a:ext uri="{FF2B5EF4-FFF2-40B4-BE49-F238E27FC236}">
              <a16:creationId xmlns:a16="http://schemas.microsoft.com/office/drawing/2014/main" xmlns="" id="{CDD5D50F-404D-4D9C-821F-5CEBC24E1A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15" name="AutoShape 251">
          <a:extLst>
            <a:ext uri="{FF2B5EF4-FFF2-40B4-BE49-F238E27FC236}">
              <a16:creationId xmlns:a16="http://schemas.microsoft.com/office/drawing/2014/main" xmlns="" id="{930700CF-E55E-4D99-8DE4-292151ABFF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16" name="AutoShape 250">
          <a:extLst>
            <a:ext uri="{FF2B5EF4-FFF2-40B4-BE49-F238E27FC236}">
              <a16:creationId xmlns:a16="http://schemas.microsoft.com/office/drawing/2014/main" xmlns="" id="{1680A7C2-8891-46F7-BBE6-F5F45A99ED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17" name="AutoShape 249">
          <a:extLst>
            <a:ext uri="{FF2B5EF4-FFF2-40B4-BE49-F238E27FC236}">
              <a16:creationId xmlns:a16="http://schemas.microsoft.com/office/drawing/2014/main" xmlns="" id="{EA9631A6-A523-4F1D-8C05-5174316914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18" name="AutoShape 248">
          <a:extLst>
            <a:ext uri="{FF2B5EF4-FFF2-40B4-BE49-F238E27FC236}">
              <a16:creationId xmlns:a16="http://schemas.microsoft.com/office/drawing/2014/main" xmlns="" id="{DDC708D7-3FC1-4B32-84C1-72924080DE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19" name="AutoShape 247">
          <a:extLst>
            <a:ext uri="{FF2B5EF4-FFF2-40B4-BE49-F238E27FC236}">
              <a16:creationId xmlns:a16="http://schemas.microsoft.com/office/drawing/2014/main" xmlns="" id="{680038A9-BB65-48B1-8FF3-C90F5B15D8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20" name="AutoShape 246">
          <a:extLst>
            <a:ext uri="{FF2B5EF4-FFF2-40B4-BE49-F238E27FC236}">
              <a16:creationId xmlns:a16="http://schemas.microsoft.com/office/drawing/2014/main" xmlns="" id="{4FFB028B-1FE0-4ABA-A6FF-3B304950CE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21" name="AutoShape 245">
          <a:extLst>
            <a:ext uri="{FF2B5EF4-FFF2-40B4-BE49-F238E27FC236}">
              <a16:creationId xmlns:a16="http://schemas.microsoft.com/office/drawing/2014/main" xmlns="" id="{C3B2D0CC-85BE-409A-9765-65F0F36403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22" name="AutoShape 244">
          <a:extLst>
            <a:ext uri="{FF2B5EF4-FFF2-40B4-BE49-F238E27FC236}">
              <a16:creationId xmlns:a16="http://schemas.microsoft.com/office/drawing/2014/main" xmlns="" id="{4D973673-E6D2-4E72-816D-68C5BE0B6B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23" name="AutoShape 243">
          <a:extLst>
            <a:ext uri="{FF2B5EF4-FFF2-40B4-BE49-F238E27FC236}">
              <a16:creationId xmlns:a16="http://schemas.microsoft.com/office/drawing/2014/main" xmlns="" id="{861F4210-6D4E-4ABB-BEE9-49AD03B04E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24" name="AutoShape 242">
          <a:extLst>
            <a:ext uri="{FF2B5EF4-FFF2-40B4-BE49-F238E27FC236}">
              <a16:creationId xmlns:a16="http://schemas.microsoft.com/office/drawing/2014/main" xmlns="" id="{EF7B2DA2-D0A1-4BE3-B4C8-51AE4107FF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25" name="AutoShape 241">
          <a:extLst>
            <a:ext uri="{FF2B5EF4-FFF2-40B4-BE49-F238E27FC236}">
              <a16:creationId xmlns:a16="http://schemas.microsoft.com/office/drawing/2014/main" xmlns="" id="{86008702-ADE3-407C-A222-58D325CA32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26" name="AutoShape 240">
          <a:extLst>
            <a:ext uri="{FF2B5EF4-FFF2-40B4-BE49-F238E27FC236}">
              <a16:creationId xmlns:a16="http://schemas.microsoft.com/office/drawing/2014/main" xmlns="" id="{E1C450F7-47E1-412C-BD22-DD8B3CE59D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27" name="AutoShape 239">
          <a:extLst>
            <a:ext uri="{FF2B5EF4-FFF2-40B4-BE49-F238E27FC236}">
              <a16:creationId xmlns:a16="http://schemas.microsoft.com/office/drawing/2014/main" xmlns="" id="{6185B08C-85B6-499F-96F2-1C63586020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28" name="AutoShape 238">
          <a:extLst>
            <a:ext uri="{FF2B5EF4-FFF2-40B4-BE49-F238E27FC236}">
              <a16:creationId xmlns:a16="http://schemas.microsoft.com/office/drawing/2014/main" xmlns="" id="{038B284F-D069-4C84-A338-C7DD2522F9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29" name="AutoShape 237">
          <a:extLst>
            <a:ext uri="{FF2B5EF4-FFF2-40B4-BE49-F238E27FC236}">
              <a16:creationId xmlns:a16="http://schemas.microsoft.com/office/drawing/2014/main" xmlns="" id="{577180E3-1C8B-4411-B92B-196B3BF799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30" name="AutoShape 236">
          <a:extLst>
            <a:ext uri="{FF2B5EF4-FFF2-40B4-BE49-F238E27FC236}">
              <a16:creationId xmlns:a16="http://schemas.microsoft.com/office/drawing/2014/main" xmlns="" id="{BA2E20E9-1A66-426F-9A6B-2492229BC5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31" name="AutoShape 235">
          <a:extLst>
            <a:ext uri="{FF2B5EF4-FFF2-40B4-BE49-F238E27FC236}">
              <a16:creationId xmlns:a16="http://schemas.microsoft.com/office/drawing/2014/main" xmlns="" id="{F6D58115-AD23-4FEA-9985-C34EC5D9C3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32" name="AutoShape 234">
          <a:extLst>
            <a:ext uri="{FF2B5EF4-FFF2-40B4-BE49-F238E27FC236}">
              <a16:creationId xmlns:a16="http://schemas.microsoft.com/office/drawing/2014/main" xmlns="" id="{235C33FE-ABD1-4956-9F6D-EF3570790C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33" name="AutoShape 233">
          <a:extLst>
            <a:ext uri="{FF2B5EF4-FFF2-40B4-BE49-F238E27FC236}">
              <a16:creationId xmlns:a16="http://schemas.microsoft.com/office/drawing/2014/main" xmlns="" id="{4153FA36-E9DA-4FEC-B845-5D69F838DE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34" name="AutoShape 232">
          <a:extLst>
            <a:ext uri="{FF2B5EF4-FFF2-40B4-BE49-F238E27FC236}">
              <a16:creationId xmlns:a16="http://schemas.microsoft.com/office/drawing/2014/main" xmlns="" id="{0856E010-6DBE-4EAB-8FC9-0B9BDF48E4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35" name="AutoShape 231">
          <a:extLst>
            <a:ext uri="{FF2B5EF4-FFF2-40B4-BE49-F238E27FC236}">
              <a16:creationId xmlns:a16="http://schemas.microsoft.com/office/drawing/2014/main" xmlns="" id="{21941B49-020F-4098-86FD-D20736D036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36" name="AutoShape 230">
          <a:extLst>
            <a:ext uri="{FF2B5EF4-FFF2-40B4-BE49-F238E27FC236}">
              <a16:creationId xmlns:a16="http://schemas.microsoft.com/office/drawing/2014/main" xmlns="" id="{65BEB935-40BE-4138-B4A6-2994E2A646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37" name="AutoShape 344">
          <a:extLst>
            <a:ext uri="{FF2B5EF4-FFF2-40B4-BE49-F238E27FC236}">
              <a16:creationId xmlns:a16="http://schemas.microsoft.com/office/drawing/2014/main" xmlns="" id="{ED1AB90E-DF31-440E-82FA-6475A67D24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38" name="AutoShape 343">
          <a:extLst>
            <a:ext uri="{FF2B5EF4-FFF2-40B4-BE49-F238E27FC236}">
              <a16:creationId xmlns:a16="http://schemas.microsoft.com/office/drawing/2014/main" xmlns="" id="{370145DA-2C33-4928-BCA3-DFABC9EDB5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39" name="AutoShape 342">
          <a:extLst>
            <a:ext uri="{FF2B5EF4-FFF2-40B4-BE49-F238E27FC236}">
              <a16:creationId xmlns:a16="http://schemas.microsoft.com/office/drawing/2014/main" xmlns="" id="{2DDD3556-ABE1-4F47-99DE-25DAC5F81B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40" name="AutoShape 341">
          <a:extLst>
            <a:ext uri="{FF2B5EF4-FFF2-40B4-BE49-F238E27FC236}">
              <a16:creationId xmlns:a16="http://schemas.microsoft.com/office/drawing/2014/main" xmlns="" id="{48299FA6-53F9-4490-9A16-C407E55316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41" name="AutoShape 340">
          <a:extLst>
            <a:ext uri="{FF2B5EF4-FFF2-40B4-BE49-F238E27FC236}">
              <a16:creationId xmlns:a16="http://schemas.microsoft.com/office/drawing/2014/main" xmlns="" id="{C5639F30-E5FF-4354-B9B7-5DA1AE75C4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42" name="AutoShape 339">
          <a:extLst>
            <a:ext uri="{FF2B5EF4-FFF2-40B4-BE49-F238E27FC236}">
              <a16:creationId xmlns:a16="http://schemas.microsoft.com/office/drawing/2014/main" xmlns="" id="{B22A7A8C-32AF-4969-9664-98CBB4FAB9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43" name="AutoShape 338">
          <a:extLst>
            <a:ext uri="{FF2B5EF4-FFF2-40B4-BE49-F238E27FC236}">
              <a16:creationId xmlns:a16="http://schemas.microsoft.com/office/drawing/2014/main" xmlns="" id="{034C0040-452A-4142-BD24-A414FE9A7C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44" name="AutoShape 337">
          <a:extLst>
            <a:ext uri="{FF2B5EF4-FFF2-40B4-BE49-F238E27FC236}">
              <a16:creationId xmlns:a16="http://schemas.microsoft.com/office/drawing/2014/main" xmlns="" id="{0C40C1DC-6F68-45FB-ACC6-B46A41E479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45" name="AutoShape 336">
          <a:extLst>
            <a:ext uri="{FF2B5EF4-FFF2-40B4-BE49-F238E27FC236}">
              <a16:creationId xmlns:a16="http://schemas.microsoft.com/office/drawing/2014/main" xmlns="" id="{CDCE57E3-95CB-43A7-90EA-159D1C3874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46" name="AutoShape 335">
          <a:extLst>
            <a:ext uri="{FF2B5EF4-FFF2-40B4-BE49-F238E27FC236}">
              <a16:creationId xmlns:a16="http://schemas.microsoft.com/office/drawing/2014/main" xmlns="" id="{454FDD9E-7820-46F2-806A-CAF5D26749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47" name="AutoShape 334">
          <a:extLst>
            <a:ext uri="{FF2B5EF4-FFF2-40B4-BE49-F238E27FC236}">
              <a16:creationId xmlns:a16="http://schemas.microsoft.com/office/drawing/2014/main" xmlns="" id="{31F7B447-C05B-4103-83AB-7EB4149951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48" name="AutoShape 333">
          <a:extLst>
            <a:ext uri="{FF2B5EF4-FFF2-40B4-BE49-F238E27FC236}">
              <a16:creationId xmlns:a16="http://schemas.microsoft.com/office/drawing/2014/main" xmlns="" id="{26F22F30-1C7D-4FFC-8C57-CE149FCF9C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49" name="AutoShape 332">
          <a:extLst>
            <a:ext uri="{FF2B5EF4-FFF2-40B4-BE49-F238E27FC236}">
              <a16:creationId xmlns:a16="http://schemas.microsoft.com/office/drawing/2014/main" xmlns="" id="{2AE6355F-B50F-4ABA-B096-52BA94CFC6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50" name="AutoShape 331">
          <a:extLst>
            <a:ext uri="{FF2B5EF4-FFF2-40B4-BE49-F238E27FC236}">
              <a16:creationId xmlns:a16="http://schemas.microsoft.com/office/drawing/2014/main" xmlns="" id="{97835B84-4BEA-4F1B-BC36-A213CA7B40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51" name="AutoShape 330">
          <a:extLst>
            <a:ext uri="{FF2B5EF4-FFF2-40B4-BE49-F238E27FC236}">
              <a16:creationId xmlns:a16="http://schemas.microsoft.com/office/drawing/2014/main" xmlns="" id="{75B564AC-84EE-4349-A478-0D72DB85C5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52" name="AutoShape 329">
          <a:extLst>
            <a:ext uri="{FF2B5EF4-FFF2-40B4-BE49-F238E27FC236}">
              <a16:creationId xmlns:a16="http://schemas.microsoft.com/office/drawing/2014/main" xmlns="" id="{816B9492-7F6E-49B7-A3EB-2E2EC56710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53" name="AutoShape 328">
          <a:extLst>
            <a:ext uri="{FF2B5EF4-FFF2-40B4-BE49-F238E27FC236}">
              <a16:creationId xmlns:a16="http://schemas.microsoft.com/office/drawing/2014/main" xmlns="" id="{75AAC323-D192-454A-9B34-89A0332B99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54" name="AutoShape 327">
          <a:extLst>
            <a:ext uri="{FF2B5EF4-FFF2-40B4-BE49-F238E27FC236}">
              <a16:creationId xmlns:a16="http://schemas.microsoft.com/office/drawing/2014/main" xmlns="" id="{56075D3D-4C87-4151-84CD-2F9BBBC4DF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55" name="AutoShape 326">
          <a:extLst>
            <a:ext uri="{FF2B5EF4-FFF2-40B4-BE49-F238E27FC236}">
              <a16:creationId xmlns:a16="http://schemas.microsoft.com/office/drawing/2014/main" xmlns="" id="{931C83DA-BCD5-4A72-9C13-757C149F7D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56" name="AutoShape 325">
          <a:extLst>
            <a:ext uri="{FF2B5EF4-FFF2-40B4-BE49-F238E27FC236}">
              <a16:creationId xmlns:a16="http://schemas.microsoft.com/office/drawing/2014/main" xmlns="" id="{9F92A702-3A98-4443-8A14-BBE72F74C2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57" name="AutoShape 324">
          <a:extLst>
            <a:ext uri="{FF2B5EF4-FFF2-40B4-BE49-F238E27FC236}">
              <a16:creationId xmlns:a16="http://schemas.microsoft.com/office/drawing/2014/main" xmlns="" id="{91A9E15B-8BDE-43C2-B9A2-4686888BE1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58" name="AutoShape 323">
          <a:extLst>
            <a:ext uri="{FF2B5EF4-FFF2-40B4-BE49-F238E27FC236}">
              <a16:creationId xmlns:a16="http://schemas.microsoft.com/office/drawing/2014/main" xmlns="" id="{41E412DD-C57C-4C63-BFCC-1B5F6F2629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59" name="AutoShape 322">
          <a:extLst>
            <a:ext uri="{FF2B5EF4-FFF2-40B4-BE49-F238E27FC236}">
              <a16:creationId xmlns:a16="http://schemas.microsoft.com/office/drawing/2014/main" xmlns="" id="{0CAC4FB1-A292-489C-8E9D-50000F20A1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60" name="AutoShape 321">
          <a:extLst>
            <a:ext uri="{FF2B5EF4-FFF2-40B4-BE49-F238E27FC236}">
              <a16:creationId xmlns:a16="http://schemas.microsoft.com/office/drawing/2014/main" xmlns="" id="{86FBC93E-9508-4824-8242-A51BE10B21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61" name="AutoShape 320">
          <a:extLst>
            <a:ext uri="{FF2B5EF4-FFF2-40B4-BE49-F238E27FC236}">
              <a16:creationId xmlns:a16="http://schemas.microsoft.com/office/drawing/2014/main" xmlns="" id="{4A54EEF9-99FE-492C-9648-9723F40782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62" name="AutoShape 319">
          <a:extLst>
            <a:ext uri="{FF2B5EF4-FFF2-40B4-BE49-F238E27FC236}">
              <a16:creationId xmlns:a16="http://schemas.microsoft.com/office/drawing/2014/main" xmlns="" id="{F21903C8-5A3F-41E2-BBD9-3B4812D742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63" name="AutoShape 318">
          <a:extLst>
            <a:ext uri="{FF2B5EF4-FFF2-40B4-BE49-F238E27FC236}">
              <a16:creationId xmlns:a16="http://schemas.microsoft.com/office/drawing/2014/main" xmlns="" id="{AE197EB3-0D4C-4009-84BF-E4D553174F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64" name="AutoShape 317">
          <a:extLst>
            <a:ext uri="{FF2B5EF4-FFF2-40B4-BE49-F238E27FC236}">
              <a16:creationId xmlns:a16="http://schemas.microsoft.com/office/drawing/2014/main" xmlns="" id="{73F5CB2A-8256-469D-928C-864385423F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65" name="AutoShape 316">
          <a:extLst>
            <a:ext uri="{FF2B5EF4-FFF2-40B4-BE49-F238E27FC236}">
              <a16:creationId xmlns:a16="http://schemas.microsoft.com/office/drawing/2014/main" xmlns="" id="{9D1FFB5D-F2DE-4702-9B3D-473FD65392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66" name="AutoShape 315">
          <a:extLst>
            <a:ext uri="{FF2B5EF4-FFF2-40B4-BE49-F238E27FC236}">
              <a16:creationId xmlns:a16="http://schemas.microsoft.com/office/drawing/2014/main" xmlns="" id="{F4AC3B03-4D26-4A31-8801-9BDF785193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67" name="AutoShape 314">
          <a:extLst>
            <a:ext uri="{FF2B5EF4-FFF2-40B4-BE49-F238E27FC236}">
              <a16:creationId xmlns:a16="http://schemas.microsoft.com/office/drawing/2014/main" xmlns="" id="{852B9C29-AE92-45DD-A950-2D849AD07D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68" name="AutoShape 313">
          <a:extLst>
            <a:ext uri="{FF2B5EF4-FFF2-40B4-BE49-F238E27FC236}">
              <a16:creationId xmlns:a16="http://schemas.microsoft.com/office/drawing/2014/main" xmlns="" id="{26E88554-B035-4B65-B43B-468B228C7A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69" name="AutoShape 312">
          <a:extLst>
            <a:ext uri="{FF2B5EF4-FFF2-40B4-BE49-F238E27FC236}">
              <a16:creationId xmlns:a16="http://schemas.microsoft.com/office/drawing/2014/main" xmlns="" id="{096DA5CB-30ED-42F4-8FB1-C6DE385B18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70" name="AutoShape 311">
          <a:extLst>
            <a:ext uri="{FF2B5EF4-FFF2-40B4-BE49-F238E27FC236}">
              <a16:creationId xmlns:a16="http://schemas.microsoft.com/office/drawing/2014/main" xmlns="" id="{01DDC490-974F-4B41-9F44-5758C58079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71" name="AutoShape 310">
          <a:extLst>
            <a:ext uri="{FF2B5EF4-FFF2-40B4-BE49-F238E27FC236}">
              <a16:creationId xmlns:a16="http://schemas.microsoft.com/office/drawing/2014/main" xmlns="" id="{1954DD65-6D78-4C34-AA0A-18CBB0179C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72" name="AutoShape 309">
          <a:extLst>
            <a:ext uri="{FF2B5EF4-FFF2-40B4-BE49-F238E27FC236}">
              <a16:creationId xmlns:a16="http://schemas.microsoft.com/office/drawing/2014/main" xmlns="" id="{75690FF0-B462-4EFA-8AA1-3EFD36BE42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73" name="AutoShape 308">
          <a:extLst>
            <a:ext uri="{FF2B5EF4-FFF2-40B4-BE49-F238E27FC236}">
              <a16:creationId xmlns:a16="http://schemas.microsoft.com/office/drawing/2014/main" xmlns="" id="{6614F4AA-D789-4113-919A-71718DAD6E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74" name="AutoShape 307">
          <a:extLst>
            <a:ext uri="{FF2B5EF4-FFF2-40B4-BE49-F238E27FC236}">
              <a16:creationId xmlns:a16="http://schemas.microsoft.com/office/drawing/2014/main" xmlns="" id="{33A7D15F-9780-472E-ACD3-F9C277E4CA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75" name="AutoShape 306">
          <a:extLst>
            <a:ext uri="{FF2B5EF4-FFF2-40B4-BE49-F238E27FC236}">
              <a16:creationId xmlns:a16="http://schemas.microsoft.com/office/drawing/2014/main" xmlns="" id="{F24E6059-7E4C-49B3-B302-C6F812E20B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76" name="AutoShape 305">
          <a:extLst>
            <a:ext uri="{FF2B5EF4-FFF2-40B4-BE49-F238E27FC236}">
              <a16:creationId xmlns:a16="http://schemas.microsoft.com/office/drawing/2014/main" xmlns="" id="{C715261A-0483-4A26-832C-F0CF045589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77" name="AutoShape 304">
          <a:extLst>
            <a:ext uri="{FF2B5EF4-FFF2-40B4-BE49-F238E27FC236}">
              <a16:creationId xmlns:a16="http://schemas.microsoft.com/office/drawing/2014/main" xmlns="" id="{61B676FF-8013-41F0-9168-9FDDC63500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78" name="AutoShape 303">
          <a:extLst>
            <a:ext uri="{FF2B5EF4-FFF2-40B4-BE49-F238E27FC236}">
              <a16:creationId xmlns:a16="http://schemas.microsoft.com/office/drawing/2014/main" xmlns="" id="{AC9C11BD-6FF9-4FF7-9DB5-84F66C69B8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79" name="AutoShape 302">
          <a:extLst>
            <a:ext uri="{FF2B5EF4-FFF2-40B4-BE49-F238E27FC236}">
              <a16:creationId xmlns:a16="http://schemas.microsoft.com/office/drawing/2014/main" xmlns="" id="{FCF6E977-130C-49A3-9ACF-3A9B4DC592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80" name="AutoShape 301">
          <a:extLst>
            <a:ext uri="{FF2B5EF4-FFF2-40B4-BE49-F238E27FC236}">
              <a16:creationId xmlns:a16="http://schemas.microsoft.com/office/drawing/2014/main" xmlns="" id="{29598CAB-2CBD-4616-83CC-61555AC68D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81" name="AutoShape 300">
          <a:extLst>
            <a:ext uri="{FF2B5EF4-FFF2-40B4-BE49-F238E27FC236}">
              <a16:creationId xmlns:a16="http://schemas.microsoft.com/office/drawing/2014/main" xmlns="" id="{0E04DFC6-23BF-481F-9DA1-23B553BA5D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82" name="AutoShape 299">
          <a:extLst>
            <a:ext uri="{FF2B5EF4-FFF2-40B4-BE49-F238E27FC236}">
              <a16:creationId xmlns:a16="http://schemas.microsoft.com/office/drawing/2014/main" xmlns="" id="{71B7C149-9B25-4AC7-B6E8-52EFEC7C5A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83" name="AutoShape 298">
          <a:extLst>
            <a:ext uri="{FF2B5EF4-FFF2-40B4-BE49-F238E27FC236}">
              <a16:creationId xmlns:a16="http://schemas.microsoft.com/office/drawing/2014/main" xmlns="" id="{D5A61694-B7FD-498B-B9E2-B689A3E97F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84" name="AutoShape 297">
          <a:extLst>
            <a:ext uri="{FF2B5EF4-FFF2-40B4-BE49-F238E27FC236}">
              <a16:creationId xmlns:a16="http://schemas.microsoft.com/office/drawing/2014/main" xmlns="" id="{5DE33A28-281F-4E59-A381-D39FD33993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85" name="AutoShape 296">
          <a:extLst>
            <a:ext uri="{FF2B5EF4-FFF2-40B4-BE49-F238E27FC236}">
              <a16:creationId xmlns:a16="http://schemas.microsoft.com/office/drawing/2014/main" xmlns="" id="{46DB47EB-3712-4352-8B7D-666A6DF609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86" name="AutoShape 295">
          <a:extLst>
            <a:ext uri="{FF2B5EF4-FFF2-40B4-BE49-F238E27FC236}">
              <a16:creationId xmlns:a16="http://schemas.microsoft.com/office/drawing/2014/main" xmlns="" id="{01D909DA-4617-4530-8EF3-3133983A20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87" name="AutoShape 294">
          <a:extLst>
            <a:ext uri="{FF2B5EF4-FFF2-40B4-BE49-F238E27FC236}">
              <a16:creationId xmlns:a16="http://schemas.microsoft.com/office/drawing/2014/main" xmlns="" id="{815C2E42-1C39-461F-838A-1C7FFC3FA2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88" name="AutoShape 293">
          <a:extLst>
            <a:ext uri="{FF2B5EF4-FFF2-40B4-BE49-F238E27FC236}">
              <a16:creationId xmlns:a16="http://schemas.microsoft.com/office/drawing/2014/main" xmlns="" id="{374C9004-FAC8-4230-8B2D-428B338D55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89" name="AutoShape 292">
          <a:extLst>
            <a:ext uri="{FF2B5EF4-FFF2-40B4-BE49-F238E27FC236}">
              <a16:creationId xmlns:a16="http://schemas.microsoft.com/office/drawing/2014/main" xmlns="" id="{96D6D8E1-22CD-47EA-BAA7-DD6E6B2598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90" name="AutoShape 291">
          <a:extLst>
            <a:ext uri="{FF2B5EF4-FFF2-40B4-BE49-F238E27FC236}">
              <a16:creationId xmlns:a16="http://schemas.microsoft.com/office/drawing/2014/main" xmlns="" id="{E419A220-EB5F-45DF-AB3F-B2137C479C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91" name="AutoShape 290">
          <a:extLst>
            <a:ext uri="{FF2B5EF4-FFF2-40B4-BE49-F238E27FC236}">
              <a16:creationId xmlns:a16="http://schemas.microsoft.com/office/drawing/2014/main" xmlns="" id="{0EBF556C-8916-4F27-A5C7-81D9BA279D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92" name="AutoShape 289">
          <a:extLst>
            <a:ext uri="{FF2B5EF4-FFF2-40B4-BE49-F238E27FC236}">
              <a16:creationId xmlns:a16="http://schemas.microsoft.com/office/drawing/2014/main" xmlns="" id="{866F6D87-EB94-44E6-A93A-45064FBF1A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93" name="AutoShape 288">
          <a:extLst>
            <a:ext uri="{FF2B5EF4-FFF2-40B4-BE49-F238E27FC236}">
              <a16:creationId xmlns:a16="http://schemas.microsoft.com/office/drawing/2014/main" xmlns="" id="{4D155E34-7024-445A-B00E-8D97876375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94" name="AutoShape 287">
          <a:extLst>
            <a:ext uri="{FF2B5EF4-FFF2-40B4-BE49-F238E27FC236}">
              <a16:creationId xmlns:a16="http://schemas.microsoft.com/office/drawing/2014/main" xmlns="" id="{6C6F45B2-80A4-4E99-B188-C46B828469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95" name="AutoShape 286">
          <a:extLst>
            <a:ext uri="{FF2B5EF4-FFF2-40B4-BE49-F238E27FC236}">
              <a16:creationId xmlns:a16="http://schemas.microsoft.com/office/drawing/2014/main" xmlns="" id="{FE523444-785D-4514-9CEE-6F8C2E519B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96" name="AutoShape 285">
          <a:extLst>
            <a:ext uri="{FF2B5EF4-FFF2-40B4-BE49-F238E27FC236}">
              <a16:creationId xmlns:a16="http://schemas.microsoft.com/office/drawing/2014/main" xmlns="" id="{E7328D4E-2992-47A7-88D7-CCF8716068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97" name="AutoShape 284">
          <a:extLst>
            <a:ext uri="{FF2B5EF4-FFF2-40B4-BE49-F238E27FC236}">
              <a16:creationId xmlns:a16="http://schemas.microsoft.com/office/drawing/2014/main" xmlns="" id="{8048240F-DFB2-485B-B1B1-124ED4586C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98" name="AutoShape 283">
          <a:extLst>
            <a:ext uri="{FF2B5EF4-FFF2-40B4-BE49-F238E27FC236}">
              <a16:creationId xmlns:a16="http://schemas.microsoft.com/office/drawing/2014/main" xmlns="" id="{862A6C4F-1296-4837-94D0-50811A1121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899" name="AutoShape 282">
          <a:extLst>
            <a:ext uri="{FF2B5EF4-FFF2-40B4-BE49-F238E27FC236}">
              <a16:creationId xmlns:a16="http://schemas.microsoft.com/office/drawing/2014/main" xmlns="" id="{BA759E26-D0EF-49B0-A844-18283B3129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00" name="AutoShape 281">
          <a:extLst>
            <a:ext uri="{FF2B5EF4-FFF2-40B4-BE49-F238E27FC236}">
              <a16:creationId xmlns:a16="http://schemas.microsoft.com/office/drawing/2014/main" xmlns="" id="{5CEABB56-9137-459A-93ED-0440E92DB7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01" name="AutoShape 280">
          <a:extLst>
            <a:ext uri="{FF2B5EF4-FFF2-40B4-BE49-F238E27FC236}">
              <a16:creationId xmlns:a16="http://schemas.microsoft.com/office/drawing/2014/main" xmlns="" id="{CB1EAB2A-988C-4E5D-822B-31B633D1DB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02" name="AutoShape 279">
          <a:extLst>
            <a:ext uri="{FF2B5EF4-FFF2-40B4-BE49-F238E27FC236}">
              <a16:creationId xmlns:a16="http://schemas.microsoft.com/office/drawing/2014/main" xmlns="" id="{5C7D7030-C339-4ED1-AD5C-63468E3E64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03" name="AutoShape 278">
          <a:extLst>
            <a:ext uri="{FF2B5EF4-FFF2-40B4-BE49-F238E27FC236}">
              <a16:creationId xmlns:a16="http://schemas.microsoft.com/office/drawing/2014/main" xmlns="" id="{9AE97A16-3E4B-4B80-99B2-6FCADF88B7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04" name="AutoShape 277">
          <a:extLst>
            <a:ext uri="{FF2B5EF4-FFF2-40B4-BE49-F238E27FC236}">
              <a16:creationId xmlns:a16="http://schemas.microsoft.com/office/drawing/2014/main" xmlns="" id="{5D6F5E4E-3547-456D-97AD-909CB1A23B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05" name="AutoShape 276">
          <a:extLst>
            <a:ext uri="{FF2B5EF4-FFF2-40B4-BE49-F238E27FC236}">
              <a16:creationId xmlns:a16="http://schemas.microsoft.com/office/drawing/2014/main" xmlns="" id="{4A8501F3-C9A5-4BEC-BB9D-38ED9F1F63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06" name="AutoShape 275">
          <a:extLst>
            <a:ext uri="{FF2B5EF4-FFF2-40B4-BE49-F238E27FC236}">
              <a16:creationId xmlns:a16="http://schemas.microsoft.com/office/drawing/2014/main" xmlns="" id="{E23E4AF2-7FF7-4FBD-BB85-688C652FE7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07" name="AutoShape 274">
          <a:extLst>
            <a:ext uri="{FF2B5EF4-FFF2-40B4-BE49-F238E27FC236}">
              <a16:creationId xmlns:a16="http://schemas.microsoft.com/office/drawing/2014/main" xmlns="" id="{06629836-9173-47FB-95EF-2DF74C6588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08" name="AutoShape 273">
          <a:extLst>
            <a:ext uri="{FF2B5EF4-FFF2-40B4-BE49-F238E27FC236}">
              <a16:creationId xmlns:a16="http://schemas.microsoft.com/office/drawing/2014/main" xmlns="" id="{2B5EF830-5AE1-4794-B527-4507593E6C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09" name="AutoShape 272">
          <a:extLst>
            <a:ext uri="{FF2B5EF4-FFF2-40B4-BE49-F238E27FC236}">
              <a16:creationId xmlns:a16="http://schemas.microsoft.com/office/drawing/2014/main" xmlns="" id="{805B2D17-A2A0-4470-B548-A49703AC72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10" name="AutoShape 271">
          <a:extLst>
            <a:ext uri="{FF2B5EF4-FFF2-40B4-BE49-F238E27FC236}">
              <a16:creationId xmlns:a16="http://schemas.microsoft.com/office/drawing/2014/main" xmlns="" id="{102C5FBD-755D-410E-99EF-EB01086F91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11" name="AutoShape 270">
          <a:extLst>
            <a:ext uri="{FF2B5EF4-FFF2-40B4-BE49-F238E27FC236}">
              <a16:creationId xmlns:a16="http://schemas.microsoft.com/office/drawing/2014/main" xmlns="" id="{CF192D6E-D667-4749-A70D-5C40378D67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12" name="AutoShape 269">
          <a:extLst>
            <a:ext uri="{FF2B5EF4-FFF2-40B4-BE49-F238E27FC236}">
              <a16:creationId xmlns:a16="http://schemas.microsoft.com/office/drawing/2014/main" xmlns="" id="{6988E9CD-CBEA-42DE-AEBC-15D2DBD8B7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13" name="AutoShape 268">
          <a:extLst>
            <a:ext uri="{FF2B5EF4-FFF2-40B4-BE49-F238E27FC236}">
              <a16:creationId xmlns:a16="http://schemas.microsoft.com/office/drawing/2014/main" xmlns="" id="{C6C4F4AA-857D-4CEE-BD89-823B4A9683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14" name="AutoShape 267">
          <a:extLst>
            <a:ext uri="{FF2B5EF4-FFF2-40B4-BE49-F238E27FC236}">
              <a16:creationId xmlns:a16="http://schemas.microsoft.com/office/drawing/2014/main" xmlns="" id="{6BA28850-6079-4D5F-8CA4-08C1F2441D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15" name="AutoShape 266">
          <a:extLst>
            <a:ext uri="{FF2B5EF4-FFF2-40B4-BE49-F238E27FC236}">
              <a16:creationId xmlns:a16="http://schemas.microsoft.com/office/drawing/2014/main" xmlns="" id="{74ADF8FF-9A24-4C18-8729-0178DC2649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16" name="AutoShape 265">
          <a:extLst>
            <a:ext uri="{FF2B5EF4-FFF2-40B4-BE49-F238E27FC236}">
              <a16:creationId xmlns:a16="http://schemas.microsoft.com/office/drawing/2014/main" xmlns="" id="{CA2C7DD8-98C4-471D-854A-B6AB0D1631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17" name="AutoShape 264">
          <a:extLst>
            <a:ext uri="{FF2B5EF4-FFF2-40B4-BE49-F238E27FC236}">
              <a16:creationId xmlns:a16="http://schemas.microsoft.com/office/drawing/2014/main" xmlns="" id="{685EAA97-2134-4806-8961-95CB7EA8D9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18" name="AutoShape 263">
          <a:extLst>
            <a:ext uri="{FF2B5EF4-FFF2-40B4-BE49-F238E27FC236}">
              <a16:creationId xmlns:a16="http://schemas.microsoft.com/office/drawing/2014/main" xmlns="" id="{AA359F75-D4D0-4180-AC57-319708EA5A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19" name="AutoShape 262">
          <a:extLst>
            <a:ext uri="{FF2B5EF4-FFF2-40B4-BE49-F238E27FC236}">
              <a16:creationId xmlns:a16="http://schemas.microsoft.com/office/drawing/2014/main" xmlns="" id="{E734870E-23E4-4902-9398-B789A24557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20" name="AutoShape 261">
          <a:extLst>
            <a:ext uri="{FF2B5EF4-FFF2-40B4-BE49-F238E27FC236}">
              <a16:creationId xmlns:a16="http://schemas.microsoft.com/office/drawing/2014/main" xmlns="" id="{BC0C2112-888C-406A-9C02-5597ED659D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21" name="AutoShape 260">
          <a:extLst>
            <a:ext uri="{FF2B5EF4-FFF2-40B4-BE49-F238E27FC236}">
              <a16:creationId xmlns:a16="http://schemas.microsoft.com/office/drawing/2014/main" xmlns="" id="{9719B016-1E43-4519-B31E-01CDF7ED46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22" name="AutoShape 259">
          <a:extLst>
            <a:ext uri="{FF2B5EF4-FFF2-40B4-BE49-F238E27FC236}">
              <a16:creationId xmlns:a16="http://schemas.microsoft.com/office/drawing/2014/main" xmlns="" id="{B35803C3-1359-468E-8AF3-47EEAF93D6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23" name="AutoShape 258">
          <a:extLst>
            <a:ext uri="{FF2B5EF4-FFF2-40B4-BE49-F238E27FC236}">
              <a16:creationId xmlns:a16="http://schemas.microsoft.com/office/drawing/2014/main" xmlns="" id="{F789E3F4-8157-434E-B365-542B802978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24" name="AutoShape 257">
          <a:extLst>
            <a:ext uri="{FF2B5EF4-FFF2-40B4-BE49-F238E27FC236}">
              <a16:creationId xmlns:a16="http://schemas.microsoft.com/office/drawing/2014/main" xmlns="" id="{B08D3AD1-3745-4739-A08B-8F249818BA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25" name="AutoShape 256">
          <a:extLst>
            <a:ext uri="{FF2B5EF4-FFF2-40B4-BE49-F238E27FC236}">
              <a16:creationId xmlns:a16="http://schemas.microsoft.com/office/drawing/2014/main" xmlns="" id="{08B4A6B4-1720-4D4C-947E-FEA47632EE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26" name="AutoShape 255">
          <a:extLst>
            <a:ext uri="{FF2B5EF4-FFF2-40B4-BE49-F238E27FC236}">
              <a16:creationId xmlns:a16="http://schemas.microsoft.com/office/drawing/2014/main" xmlns="" id="{056683F8-7A33-4E35-9A98-7D1DFAD5E8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27" name="AutoShape 254">
          <a:extLst>
            <a:ext uri="{FF2B5EF4-FFF2-40B4-BE49-F238E27FC236}">
              <a16:creationId xmlns:a16="http://schemas.microsoft.com/office/drawing/2014/main" xmlns="" id="{9072805E-7064-4824-8101-28B58CB013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28" name="AutoShape 253">
          <a:extLst>
            <a:ext uri="{FF2B5EF4-FFF2-40B4-BE49-F238E27FC236}">
              <a16:creationId xmlns:a16="http://schemas.microsoft.com/office/drawing/2014/main" xmlns="" id="{904AB379-CC56-4B06-8FBB-96A2C29008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29" name="AutoShape 252">
          <a:extLst>
            <a:ext uri="{FF2B5EF4-FFF2-40B4-BE49-F238E27FC236}">
              <a16:creationId xmlns:a16="http://schemas.microsoft.com/office/drawing/2014/main" xmlns="" id="{F0D1DFB8-4893-4E3A-946A-60CEA72CD4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30" name="AutoShape 251">
          <a:extLst>
            <a:ext uri="{FF2B5EF4-FFF2-40B4-BE49-F238E27FC236}">
              <a16:creationId xmlns:a16="http://schemas.microsoft.com/office/drawing/2014/main" xmlns="" id="{2708CB49-CF98-4FC4-9BF5-AB90F8DFD0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31" name="AutoShape 250">
          <a:extLst>
            <a:ext uri="{FF2B5EF4-FFF2-40B4-BE49-F238E27FC236}">
              <a16:creationId xmlns:a16="http://schemas.microsoft.com/office/drawing/2014/main" xmlns="" id="{7B078DAA-0572-4616-B69F-1B2A2FE551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32" name="AutoShape 249">
          <a:extLst>
            <a:ext uri="{FF2B5EF4-FFF2-40B4-BE49-F238E27FC236}">
              <a16:creationId xmlns:a16="http://schemas.microsoft.com/office/drawing/2014/main" xmlns="" id="{DF3BC199-872B-43BB-8458-3684A50082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33" name="AutoShape 248">
          <a:extLst>
            <a:ext uri="{FF2B5EF4-FFF2-40B4-BE49-F238E27FC236}">
              <a16:creationId xmlns:a16="http://schemas.microsoft.com/office/drawing/2014/main" xmlns="" id="{57063C17-7604-43D6-9AA0-D572D62DA6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34" name="AutoShape 247">
          <a:extLst>
            <a:ext uri="{FF2B5EF4-FFF2-40B4-BE49-F238E27FC236}">
              <a16:creationId xmlns:a16="http://schemas.microsoft.com/office/drawing/2014/main" xmlns="" id="{CFCBA581-DF9C-4B09-9D89-44634FA472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35" name="AutoShape 246">
          <a:extLst>
            <a:ext uri="{FF2B5EF4-FFF2-40B4-BE49-F238E27FC236}">
              <a16:creationId xmlns:a16="http://schemas.microsoft.com/office/drawing/2014/main" xmlns="" id="{FA876A15-6A1C-44A9-BA12-50C76FFBB1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36" name="AutoShape 245">
          <a:extLst>
            <a:ext uri="{FF2B5EF4-FFF2-40B4-BE49-F238E27FC236}">
              <a16:creationId xmlns:a16="http://schemas.microsoft.com/office/drawing/2014/main" xmlns="" id="{5F0AD2BE-4C46-4875-A35E-04A09C0CBA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37" name="AutoShape 244">
          <a:extLst>
            <a:ext uri="{FF2B5EF4-FFF2-40B4-BE49-F238E27FC236}">
              <a16:creationId xmlns:a16="http://schemas.microsoft.com/office/drawing/2014/main" xmlns="" id="{11E4DDFF-A9C3-4273-9222-66996B7145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38" name="AutoShape 243">
          <a:extLst>
            <a:ext uri="{FF2B5EF4-FFF2-40B4-BE49-F238E27FC236}">
              <a16:creationId xmlns:a16="http://schemas.microsoft.com/office/drawing/2014/main" xmlns="" id="{04FA0A66-FC03-401A-99D3-B9FACA7E6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39" name="AutoShape 242">
          <a:extLst>
            <a:ext uri="{FF2B5EF4-FFF2-40B4-BE49-F238E27FC236}">
              <a16:creationId xmlns:a16="http://schemas.microsoft.com/office/drawing/2014/main" xmlns="" id="{8D649A54-2A4E-4948-B83E-120186F7B3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40" name="AutoShape 241">
          <a:extLst>
            <a:ext uri="{FF2B5EF4-FFF2-40B4-BE49-F238E27FC236}">
              <a16:creationId xmlns:a16="http://schemas.microsoft.com/office/drawing/2014/main" xmlns="" id="{DCBEE40B-84DF-431B-B9D3-F00D63A6DD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41" name="AutoShape 240">
          <a:extLst>
            <a:ext uri="{FF2B5EF4-FFF2-40B4-BE49-F238E27FC236}">
              <a16:creationId xmlns:a16="http://schemas.microsoft.com/office/drawing/2014/main" xmlns="" id="{CB076B63-99B0-4A15-9899-B0808C8B5D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42" name="AutoShape 239">
          <a:extLst>
            <a:ext uri="{FF2B5EF4-FFF2-40B4-BE49-F238E27FC236}">
              <a16:creationId xmlns:a16="http://schemas.microsoft.com/office/drawing/2014/main" xmlns="" id="{F5F0991D-94CE-4C22-B5B3-CB4229453E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43" name="AutoShape 238">
          <a:extLst>
            <a:ext uri="{FF2B5EF4-FFF2-40B4-BE49-F238E27FC236}">
              <a16:creationId xmlns:a16="http://schemas.microsoft.com/office/drawing/2014/main" xmlns="" id="{3D33F090-BDE7-4910-914B-9D90999EB3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44" name="AutoShape 237">
          <a:extLst>
            <a:ext uri="{FF2B5EF4-FFF2-40B4-BE49-F238E27FC236}">
              <a16:creationId xmlns:a16="http://schemas.microsoft.com/office/drawing/2014/main" xmlns="" id="{74C4B3B5-0DCA-4492-AE5F-88078ACDEB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45" name="AutoShape 236">
          <a:extLst>
            <a:ext uri="{FF2B5EF4-FFF2-40B4-BE49-F238E27FC236}">
              <a16:creationId xmlns:a16="http://schemas.microsoft.com/office/drawing/2014/main" xmlns="" id="{F09F1C67-A4B6-4B84-9F92-C967E0F6E0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46" name="AutoShape 235">
          <a:extLst>
            <a:ext uri="{FF2B5EF4-FFF2-40B4-BE49-F238E27FC236}">
              <a16:creationId xmlns:a16="http://schemas.microsoft.com/office/drawing/2014/main" xmlns="" id="{6B61191D-9ECC-481D-9106-B77B1067F3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47" name="AutoShape 234">
          <a:extLst>
            <a:ext uri="{FF2B5EF4-FFF2-40B4-BE49-F238E27FC236}">
              <a16:creationId xmlns:a16="http://schemas.microsoft.com/office/drawing/2014/main" xmlns="" id="{70B14EF9-F8C9-4C83-9FC1-9D3B879115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48" name="AutoShape 233">
          <a:extLst>
            <a:ext uri="{FF2B5EF4-FFF2-40B4-BE49-F238E27FC236}">
              <a16:creationId xmlns:a16="http://schemas.microsoft.com/office/drawing/2014/main" xmlns="" id="{9A9D14C7-F5D0-48A4-92CC-43D44D670E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49" name="AutoShape 232">
          <a:extLst>
            <a:ext uri="{FF2B5EF4-FFF2-40B4-BE49-F238E27FC236}">
              <a16:creationId xmlns:a16="http://schemas.microsoft.com/office/drawing/2014/main" xmlns="" id="{CE90E2C2-6E18-45F5-A6FF-585078BF72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50" name="AutoShape 231">
          <a:extLst>
            <a:ext uri="{FF2B5EF4-FFF2-40B4-BE49-F238E27FC236}">
              <a16:creationId xmlns:a16="http://schemas.microsoft.com/office/drawing/2014/main" xmlns="" id="{DDD8DB2A-0A6F-4AC0-A8C3-5B5E568C92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51" name="AutoShape 230">
          <a:extLst>
            <a:ext uri="{FF2B5EF4-FFF2-40B4-BE49-F238E27FC236}">
              <a16:creationId xmlns:a16="http://schemas.microsoft.com/office/drawing/2014/main" xmlns="" id="{A850CCB4-39DD-4F76-88BE-66533C818B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52" name="AutoShape 344">
          <a:extLst>
            <a:ext uri="{FF2B5EF4-FFF2-40B4-BE49-F238E27FC236}">
              <a16:creationId xmlns:a16="http://schemas.microsoft.com/office/drawing/2014/main" xmlns="" id="{8F5E80BB-8705-4FA4-A765-43869B6311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53" name="AutoShape 343">
          <a:extLst>
            <a:ext uri="{FF2B5EF4-FFF2-40B4-BE49-F238E27FC236}">
              <a16:creationId xmlns:a16="http://schemas.microsoft.com/office/drawing/2014/main" xmlns="" id="{B3B70C5F-4078-449D-98CA-08A60EEF4A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54" name="AutoShape 342">
          <a:extLst>
            <a:ext uri="{FF2B5EF4-FFF2-40B4-BE49-F238E27FC236}">
              <a16:creationId xmlns:a16="http://schemas.microsoft.com/office/drawing/2014/main" xmlns="" id="{63803997-07EF-4746-8881-224A682592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55" name="AutoShape 341">
          <a:extLst>
            <a:ext uri="{FF2B5EF4-FFF2-40B4-BE49-F238E27FC236}">
              <a16:creationId xmlns:a16="http://schemas.microsoft.com/office/drawing/2014/main" xmlns="" id="{5756A948-CC62-43D1-A135-B0C3F3AECC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56" name="AutoShape 340">
          <a:extLst>
            <a:ext uri="{FF2B5EF4-FFF2-40B4-BE49-F238E27FC236}">
              <a16:creationId xmlns:a16="http://schemas.microsoft.com/office/drawing/2014/main" xmlns="" id="{F010D0CF-9DB1-4FC5-B877-C05E13D472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57" name="AutoShape 339">
          <a:extLst>
            <a:ext uri="{FF2B5EF4-FFF2-40B4-BE49-F238E27FC236}">
              <a16:creationId xmlns:a16="http://schemas.microsoft.com/office/drawing/2014/main" xmlns="" id="{D95C326E-CBB1-4703-9119-96FF4BD4BD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58" name="AutoShape 338">
          <a:extLst>
            <a:ext uri="{FF2B5EF4-FFF2-40B4-BE49-F238E27FC236}">
              <a16:creationId xmlns:a16="http://schemas.microsoft.com/office/drawing/2014/main" xmlns="" id="{33AF462F-956B-4225-90CA-EE0BA0E0BC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59" name="AutoShape 337">
          <a:extLst>
            <a:ext uri="{FF2B5EF4-FFF2-40B4-BE49-F238E27FC236}">
              <a16:creationId xmlns:a16="http://schemas.microsoft.com/office/drawing/2014/main" xmlns="" id="{38C50904-AC03-4332-9DC5-47489E2FE5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60" name="AutoShape 336">
          <a:extLst>
            <a:ext uri="{FF2B5EF4-FFF2-40B4-BE49-F238E27FC236}">
              <a16:creationId xmlns:a16="http://schemas.microsoft.com/office/drawing/2014/main" xmlns="" id="{257CB26B-58BD-4923-A9E3-588FBB7213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61" name="AutoShape 335">
          <a:extLst>
            <a:ext uri="{FF2B5EF4-FFF2-40B4-BE49-F238E27FC236}">
              <a16:creationId xmlns:a16="http://schemas.microsoft.com/office/drawing/2014/main" xmlns="" id="{CEA4DF34-1FCA-4B12-A8BE-07F85AD7E0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62" name="AutoShape 334">
          <a:extLst>
            <a:ext uri="{FF2B5EF4-FFF2-40B4-BE49-F238E27FC236}">
              <a16:creationId xmlns:a16="http://schemas.microsoft.com/office/drawing/2014/main" xmlns="" id="{265E4F5A-33C7-476E-AD95-421C8583F3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63" name="AutoShape 333">
          <a:extLst>
            <a:ext uri="{FF2B5EF4-FFF2-40B4-BE49-F238E27FC236}">
              <a16:creationId xmlns:a16="http://schemas.microsoft.com/office/drawing/2014/main" xmlns="" id="{54A44356-E604-4B59-BFBE-1C92EAD672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64" name="AutoShape 332">
          <a:extLst>
            <a:ext uri="{FF2B5EF4-FFF2-40B4-BE49-F238E27FC236}">
              <a16:creationId xmlns:a16="http://schemas.microsoft.com/office/drawing/2014/main" xmlns="" id="{5232DE0B-E848-48C8-BC7C-257189B804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65" name="AutoShape 331">
          <a:extLst>
            <a:ext uri="{FF2B5EF4-FFF2-40B4-BE49-F238E27FC236}">
              <a16:creationId xmlns:a16="http://schemas.microsoft.com/office/drawing/2014/main" xmlns="" id="{1164DB30-3EB9-4907-BFFB-03ED18EAB1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66" name="AutoShape 330">
          <a:extLst>
            <a:ext uri="{FF2B5EF4-FFF2-40B4-BE49-F238E27FC236}">
              <a16:creationId xmlns:a16="http://schemas.microsoft.com/office/drawing/2014/main" xmlns="" id="{E6E5195C-5FF5-4ACE-BCE5-B044ADE41A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67" name="AutoShape 329">
          <a:extLst>
            <a:ext uri="{FF2B5EF4-FFF2-40B4-BE49-F238E27FC236}">
              <a16:creationId xmlns:a16="http://schemas.microsoft.com/office/drawing/2014/main" xmlns="" id="{7E025B71-8201-43B0-9FC3-F7F3B5499E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68" name="AutoShape 328">
          <a:extLst>
            <a:ext uri="{FF2B5EF4-FFF2-40B4-BE49-F238E27FC236}">
              <a16:creationId xmlns:a16="http://schemas.microsoft.com/office/drawing/2014/main" xmlns="" id="{54F44B68-7C3E-43A3-A78D-80D3A008B2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69" name="AutoShape 327">
          <a:extLst>
            <a:ext uri="{FF2B5EF4-FFF2-40B4-BE49-F238E27FC236}">
              <a16:creationId xmlns:a16="http://schemas.microsoft.com/office/drawing/2014/main" xmlns="" id="{BFAD6327-B93B-43D0-A836-5B5A979983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70" name="AutoShape 326">
          <a:extLst>
            <a:ext uri="{FF2B5EF4-FFF2-40B4-BE49-F238E27FC236}">
              <a16:creationId xmlns:a16="http://schemas.microsoft.com/office/drawing/2014/main" xmlns="" id="{E73220F8-13B8-4B26-B73F-220A4F5911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71" name="AutoShape 325">
          <a:extLst>
            <a:ext uri="{FF2B5EF4-FFF2-40B4-BE49-F238E27FC236}">
              <a16:creationId xmlns:a16="http://schemas.microsoft.com/office/drawing/2014/main" xmlns="" id="{48E0845E-41EF-4115-8B8E-CCB33F5ADD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72" name="AutoShape 324">
          <a:extLst>
            <a:ext uri="{FF2B5EF4-FFF2-40B4-BE49-F238E27FC236}">
              <a16:creationId xmlns:a16="http://schemas.microsoft.com/office/drawing/2014/main" xmlns="" id="{CBA36CCD-5AED-4C6B-A7D6-91EE244766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73" name="AutoShape 323">
          <a:extLst>
            <a:ext uri="{FF2B5EF4-FFF2-40B4-BE49-F238E27FC236}">
              <a16:creationId xmlns:a16="http://schemas.microsoft.com/office/drawing/2014/main" xmlns="" id="{AD52DAEF-627C-45C7-8169-623141C081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74" name="AutoShape 322">
          <a:extLst>
            <a:ext uri="{FF2B5EF4-FFF2-40B4-BE49-F238E27FC236}">
              <a16:creationId xmlns:a16="http://schemas.microsoft.com/office/drawing/2014/main" xmlns="" id="{80664572-7F83-46CD-947A-62DA2FE9B0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75" name="AutoShape 321">
          <a:extLst>
            <a:ext uri="{FF2B5EF4-FFF2-40B4-BE49-F238E27FC236}">
              <a16:creationId xmlns:a16="http://schemas.microsoft.com/office/drawing/2014/main" xmlns="" id="{AE60C90A-1F6E-46F1-AD02-F3A1EC93D5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76" name="AutoShape 320">
          <a:extLst>
            <a:ext uri="{FF2B5EF4-FFF2-40B4-BE49-F238E27FC236}">
              <a16:creationId xmlns:a16="http://schemas.microsoft.com/office/drawing/2014/main" xmlns="" id="{B3778DAB-681B-4280-A86A-654ABA1BF4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77" name="AutoShape 319">
          <a:extLst>
            <a:ext uri="{FF2B5EF4-FFF2-40B4-BE49-F238E27FC236}">
              <a16:creationId xmlns:a16="http://schemas.microsoft.com/office/drawing/2014/main" xmlns="" id="{94096F5C-E668-46E0-9219-9FB311B7A3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78" name="AutoShape 318">
          <a:extLst>
            <a:ext uri="{FF2B5EF4-FFF2-40B4-BE49-F238E27FC236}">
              <a16:creationId xmlns:a16="http://schemas.microsoft.com/office/drawing/2014/main" xmlns="" id="{6560A624-BB0B-4DBF-805C-11DFF3648F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79" name="AutoShape 317">
          <a:extLst>
            <a:ext uri="{FF2B5EF4-FFF2-40B4-BE49-F238E27FC236}">
              <a16:creationId xmlns:a16="http://schemas.microsoft.com/office/drawing/2014/main" xmlns="" id="{CE002A51-7ADC-488F-A093-A1ACEC71C7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80" name="AutoShape 316">
          <a:extLst>
            <a:ext uri="{FF2B5EF4-FFF2-40B4-BE49-F238E27FC236}">
              <a16:creationId xmlns:a16="http://schemas.microsoft.com/office/drawing/2014/main" xmlns="" id="{C9E18BF8-0A2D-4BEC-8760-A3EC7FE147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81" name="AutoShape 315">
          <a:extLst>
            <a:ext uri="{FF2B5EF4-FFF2-40B4-BE49-F238E27FC236}">
              <a16:creationId xmlns:a16="http://schemas.microsoft.com/office/drawing/2014/main" xmlns="" id="{A4838B06-3C41-460D-A630-006A80CB4A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82" name="AutoShape 314">
          <a:extLst>
            <a:ext uri="{FF2B5EF4-FFF2-40B4-BE49-F238E27FC236}">
              <a16:creationId xmlns:a16="http://schemas.microsoft.com/office/drawing/2014/main" xmlns="" id="{3F17C40A-3D13-40FF-8E2A-5F52DC4153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83" name="AutoShape 313">
          <a:extLst>
            <a:ext uri="{FF2B5EF4-FFF2-40B4-BE49-F238E27FC236}">
              <a16:creationId xmlns:a16="http://schemas.microsoft.com/office/drawing/2014/main" xmlns="" id="{63664FE6-0E36-46AE-8F4F-2EC06ED0BE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84" name="AutoShape 312">
          <a:extLst>
            <a:ext uri="{FF2B5EF4-FFF2-40B4-BE49-F238E27FC236}">
              <a16:creationId xmlns:a16="http://schemas.microsoft.com/office/drawing/2014/main" xmlns="" id="{AC787EF9-FA26-4579-B164-D78BBAB844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85" name="AutoShape 311">
          <a:extLst>
            <a:ext uri="{FF2B5EF4-FFF2-40B4-BE49-F238E27FC236}">
              <a16:creationId xmlns:a16="http://schemas.microsoft.com/office/drawing/2014/main" xmlns="" id="{240275D3-49B5-4D60-AC43-556C38126C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86" name="AutoShape 310">
          <a:extLst>
            <a:ext uri="{FF2B5EF4-FFF2-40B4-BE49-F238E27FC236}">
              <a16:creationId xmlns:a16="http://schemas.microsoft.com/office/drawing/2014/main" xmlns="" id="{56960445-6269-44A5-9D1E-F74FA3EEE5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87" name="AutoShape 309">
          <a:extLst>
            <a:ext uri="{FF2B5EF4-FFF2-40B4-BE49-F238E27FC236}">
              <a16:creationId xmlns:a16="http://schemas.microsoft.com/office/drawing/2014/main" xmlns="" id="{07E28FEB-BCE4-4705-9248-8BA447586F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88" name="AutoShape 308">
          <a:extLst>
            <a:ext uri="{FF2B5EF4-FFF2-40B4-BE49-F238E27FC236}">
              <a16:creationId xmlns:a16="http://schemas.microsoft.com/office/drawing/2014/main" xmlns="" id="{2DFEADB2-5B83-4DCE-87B4-97E2C5805D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89" name="AutoShape 307">
          <a:extLst>
            <a:ext uri="{FF2B5EF4-FFF2-40B4-BE49-F238E27FC236}">
              <a16:creationId xmlns:a16="http://schemas.microsoft.com/office/drawing/2014/main" xmlns="" id="{5AE9E16B-6951-45CF-9619-97DB67A284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90" name="AutoShape 306">
          <a:extLst>
            <a:ext uri="{FF2B5EF4-FFF2-40B4-BE49-F238E27FC236}">
              <a16:creationId xmlns:a16="http://schemas.microsoft.com/office/drawing/2014/main" xmlns="" id="{C21FF9CE-B1F3-4A0E-AFE7-91745490C4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91" name="AutoShape 305">
          <a:extLst>
            <a:ext uri="{FF2B5EF4-FFF2-40B4-BE49-F238E27FC236}">
              <a16:creationId xmlns:a16="http://schemas.microsoft.com/office/drawing/2014/main" xmlns="" id="{FDE13AEB-20B0-4FA1-ABD8-AC685A3A98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92" name="AutoShape 304">
          <a:extLst>
            <a:ext uri="{FF2B5EF4-FFF2-40B4-BE49-F238E27FC236}">
              <a16:creationId xmlns:a16="http://schemas.microsoft.com/office/drawing/2014/main" xmlns="" id="{92418DDD-1D81-4CAF-8CF9-76C02B77E7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93" name="AutoShape 303">
          <a:extLst>
            <a:ext uri="{FF2B5EF4-FFF2-40B4-BE49-F238E27FC236}">
              <a16:creationId xmlns:a16="http://schemas.microsoft.com/office/drawing/2014/main" xmlns="" id="{18386C9E-A3E8-4AD0-ACBB-7303B40D71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94" name="AutoShape 302">
          <a:extLst>
            <a:ext uri="{FF2B5EF4-FFF2-40B4-BE49-F238E27FC236}">
              <a16:creationId xmlns:a16="http://schemas.microsoft.com/office/drawing/2014/main" xmlns="" id="{91DBB4CC-1672-4A9C-84DA-A31C267B0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95" name="AutoShape 301">
          <a:extLst>
            <a:ext uri="{FF2B5EF4-FFF2-40B4-BE49-F238E27FC236}">
              <a16:creationId xmlns:a16="http://schemas.microsoft.com/office/drawing/2014/main" xmlns="" id="{A4D18EF4-0FF2-4A5D-ACBD-BE1055339B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96" name="AutoShape 300">
          <a:extLst>
            <a:ext uri="{FF2B5EF4-FFF2-40B4-BE49-F238E27FC236}">
              <a16:creationId xmlns:a16="http://schemas.microsoft.com/office/drawing/2014/main" xmlns="" id="{E700BCC5-32BF-4E8B-A351-77B0243555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97" name="AutoShape 299">
          <a:extLst>
            <a:ext uri="{FF2B5EF4-FFF2-40B4-BE49-F238E27FC236}">
              <a16:creationId xmlns:a16="http://schemas.microsoft.com/office/drawing/2014/main" xmlns="" id="{5BA6BA2E-EECD-4A44-95FF-90EB32AE31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98" name="AutoShape 298">
          <a:extLst>
            <a:ext uri="{FF2B5EF4-FFF2-40B4-BE49-F238E27FC236}">
              <a16:creationId xmlns:a16="http://schemas.microsoft.com/office/drawing/2014/main" xmlns="" id="{62024243-36EF-43EC-B411-D785A8840A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3999" name="AutoShape 297">
          <a:extLst>
            <a:ext uri="{FF2B5EF4-FFF2-40B4-BE49-F238E27FC236}">
              <a16:creationId xmlns:a16="http://schemas.microsoft.com/office/drawing/2014/main" xmlns="" id="{AAB8AFB9-0EF2-4A65-8E0F-D092E2B68C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00" name="AutoShape 296">
          <a:extLst>
            <a:ext uri="{FF2B5EF4-FFF2-40B4-BE49-F238E27FC236}">
              <a16:creationId xmlns:a16="http://schemas.microsoft.com/office/drawing/2014/main" xmlns="" id="{779B5CD5-6679-41AD-9688-CCFB34FB3B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01" name="AutoShape 295">
          <a:extLst>
            <a:ext uri="{FF2B5EF4-FFF2-40B4-BE49-F238E27FC236}">
              <a16:creationId xmlns:a16="http://schemas.microsoft.com/office/drawing/2014/main" xmlns="" id="{FC5ADE02-2F3B-460A-8183-96C07636BC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02" name="AutoShape 294">
          <a:extLst>
            <a:ext uri="{FF2B5EF4-FFF2-40B4-BE49-F238E27FC236}">
              <a16:creationId xmlns:a16="http://schemas.microsoft.com/office/drawing/2014/main" xmlns="" id="{C6D9B9AB-A679-437C-9283-0FAED3F842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03" name="AutoShape 293">
          <a:extLst>
            <a:ext uri="{FF2B5EF4-FFF2-40B4-BE49-F238E27FC236}">
              <a16:creationId xmlns:a16="http://schemas.microsoft.com/office/drawing/2014/main" xmlns="" id="{5041FA05-193B-481D-B761-3C2DF9142C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04" name="AutoShape 292">
          <a:extLst>
            <a:ext uri="{FF2B5EF4-FFF2-40B4-BE49-F238E27FC236}">
              <a16:creationId xmlns:a16="http://schemas.microsoft.com/office/drawing/2014/main" xmlns="" id="{8904B6A7-453E-447C-8522-D8ED131208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05" name="AutoShape 291">
          <a:extLst>
            <a:ext uri="{FF2B5EF4-FFF2-40B4-BE49-F238E27FC236}">
              <a16:creationId xmlns:a16="http://schemas.microsoft.com/office/drawing/2014/main" xmlns="" id="{16020C51-F197-4B12-B63F-231C10B45E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06" name="AutoShape 290">
          <a:extLst>
            <a:ext uri="{FF2B5EF4-FFF2-40B4-BE49-F238E27FC236}">
              <a16:creationId xmlns:a16="http://schemas.microsoft.com/office/drawing/2014/main" xmlns="" id="{5F55A811-D6D4-4E11-B523-DC757942B4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07" name="AutoShape 289">
          <a:extLst>
            <a:ext uri="{FF2B5EF4-FFF2-40B4-BE49-F238E27FC236}">
              <a16:creationId xmlns:a16="http://schemas.microsoft.com/office/drawing/2014/main" xmlns="" id="{2CA0904B-A4E4-4EF9-B459-279C1B34F9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08" name="AutoShape 288">
          <a:extLst>
            <a:ext uri="{FF2B5EF4-FFF2-40B4-BE49-F238E27FC236}">
              <a16:creationId xmlns:a16="http://schemas.microsoft.com/office/drawing/2014/main" xmlns="" id="{3B419F49-7CD5-4F73-941A-7929282B56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09" name="AutoShape 287">
          <a:extLst>
            <a:ext uri="{FF2B5EF4-FFF2-40B4-BE49-F238E27FC236}">
              <a16:creationId xmlns:a16="http://schemas.microsoft.com/office/drawing/2014/main" xmlns="" id="{A69635BF-C9A6-4FAB-879D-557706C2DB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10" name="AutoShape 286">
          <a:extLst>
            <a:ext uri="{FF2B5EF4-FFF2-40B4-BE49-F238E27FC236}">
              <a16:creationId xmlns:a16="http://schemas.microsoft.com/office/drawing/2014/main" xmlns="" id="{42059F55-3123-449B-B499-64D33785EC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11" name="AutoShape 285">
          <a:extLst>
            <a:ext uri="{FF2B5EF4-FFF2-40B4-BE49-F238E27FC236}">
              <a16:creationId xmlns:a16="http://schemas.microsoft.com/office/drawing/2014/main" xmlns="" id="{FE9C5F8D-CBCD-4EB1-9F57-04A878B77F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12" name="AutoShape 284">
          <a:extLst>
            <a:ext uri="{FF2B5EF4-FFF2-40B4-BE49-F238E27FC236}">
              <a16:creationId xmlns:a16="http://schemas.microsoft.com/office/drawing/2014/main" xmlns="" id="{9F0D1905-61D1-4876-9A61-41D9AD4292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13" name="AutoShape 283">
          <a:extLst>
            <a:ext uri="{FF2B5EF4-FFF2-40B4-BE49-F238E27FC236}">
              <a16:creationId xmlns:a16="http://schemas.microsoft.com/office/drawing/2014/main" xmlns="" id="{226A283E-03E0-4E21-8477-71F2E49F46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14" name="AutoShape 282">
          <a:extLst>
            <a:ext uri="{FF2B5EF4-FFF2-40B4-BE49-F238E27FC236}">
              <a16:creationId xmlns:a16="http://schemas.microsoft.com/office/drawing/2014/main" xmlns="" id="{AC741861-453D-4A12-9942-96444802EC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15" name="AutoShape 281">
          <a:extLst>
            <a:ext uri="{FF2B5EF4-FFF2-40B4-BE49-F238E27FC236}">
              <a16:creationId xmlns:a16="http://schemas.microsoft.com/office/drawing/2014/main" xmlns="" id="{EDAE676F-F6FB-41A8-BB13-8E426E4A98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16" name="AutoShape 280">
          <a:extLst>
            <a:ext uri="{FF2B5EF4-FFF2-40B4-BE49-F238E27FC236}">
              <a16:creationId xmlns:a16="http://schemas.microsoft.com/office/drawing/2014/main" xmlns="" id="{8216642F-F9BF-4724-B5FA-5E79D765FA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17" name="AutoShape 279">
          <a:extLst>
            <a:ext uri="{FF2B5EF4-FFF2-40B4-BE49-F238E27FC236}">
              <a16:creationId xmlns:a16="http://schemas.microsoft.com/office/drawing/2014/main" xmlns="" id="{9A9C5609-BA0A-4B4D-9A1A-54EFDCFB3A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18" name="AutoShape 278">
          <a:extLst>
            <a:ext uri="{FF2B5EF4-FFF2-40B4-BE49-F238E27FC236}">
              <a16:creationId xmlns:a16="http://schemas.microsoft.com/office/drawing/2014/main" xmlns="" id="{33B3841E-D4B9-4AF1-BA07-FE3A826251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19" name="AutoShape 277">
          <a:extLst>
            <a:ext uri="{FF2B5EF4-FFF2-40B4-BE49-F238E27FC236}">
              <a16:creationId xmlns:a16="http://schemas.microsoft.com/office/drawing/2014/main" xmlns="" id="{CB7CB339-4D8A-4741-9D56-CBFD2BB659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20" name="AutoShape 276">
          <a:extLst>
            <a:ext uri="{FF2B5EF4-FFF2-40B4-BE49-F238E27FC236}">
              <a16:creationId xmlns:a16="http://schemas.microsoft.com/office/drawing/2014/main" xmlns="" id="{69D5B679-5FA8-40A2-B736-6A44ED815F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21" name="AutoShape 275">
          <a:extLst>
            <a:ext uri="{FF2B5EF4-FFF2-40B4-BE49-F238E27FC236}">
              <a16:creationId xmlns:a16="http://schemas.microsoft.com/office/drawing/2014/main" xmlns="" id="{ABB6323A-1D58-4674-814E-AC0E802FF9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22" name="AutoShape 274">
          <a:extLst>
            <a:ext uri="{FF2B5EF4-FFF2-40B4-BE49-F238E27FC236}">
              <a16:creationId xmlns:a16="http://schemas.microsoft.com/office/drawing/2014/main" xmlns="" id="{75BC3DD9-51AE-4F36-A7E6-04A9C00B92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23" name="AutoShape 273">
          <a:extLst>
            <a:ext uri="{FF2B5EF4-FFF2-40B4-BE49-F238E27FC236}">
              <a16:creationId xmlns:a16="http://schemas.microsoft.com/office/drawing/2014/main" xmlns="" id="{2E01010F-0E3D-4B02-BBF5-FE9E99D359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24" name="AutoShape 272">
          <a:extLst>
            <a:ext uri="{FF2B5EF4-FFF2-40B4-BE49-F238E27FC236}">
              <a16:creationId xmlns:a16="http://schemas.microsoft.com/office/drawing/2014/main" xmlns="" id="{104E47BC-3D14-4BEF-A430-6DF7410897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25" name="AutoShape 271">
          <a:extLst>
            <a:ext uri="{FF2B5EF4-FFF2-40B4-BE49-F238E27FC236}">
              <a16:creationId xmlns:a16="http://schemas.microsoft.com/office/drawing/2014/main" xmlns="" id="{E875B075-7CDE-4633-A46F-552C3B669D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26" name="AutoShape 270">
          <a:extLst>
            <a:ext uri="{FF2B5EF4-FFF2-40B4-BE49-F238E27FC236}">
              <a16:creationId xmlns:a16="http://schemas.microsoft.com/office/drawing/2014/main" xmlns="" id="{B1CBA7E3-4977-4853-892B-FD7933E51C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27" name="AutoShape 269">
          <a:extLst>
            <a:ext uri="{FF2B5EF4-FFF2-40B4-BE49-F238E27FC236}">
              <a16:creationId xmlns:a16="http://schemas.microsoft.com/office/drawing/2014/main" xmlns="" id="{ACFE6DB7-75CC-46B7-8C7C-18457094A5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28" name="AutoShape 268">
          <a:extLst>
            <a:ext uri="{FF2B5EF4-FFF2-40B4-BE49-F238E27FC236}">
              <a16:creationId xmlns:a16="http://schemas.microsoft.com/office/drawing/2014/main" xmlns="" id="{4779C0D1-A179-4D86-B752-693D752D54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29" name="AutoShape 267">
          <a:extLst>
            <a:ext uri="{FF2B5EF4-FFF2-40B4-BE49-F238E27FC236}">
              <a16:creationId xmlns:a16="http://schemas.microsoft.com/office/drawing/2014/main" xmlns="" id="{28C18868-214A-40F0-AC50-0507768F33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30" name="AutoShape 266">
          <a:extLst>
            <a:ext uri="{FF2B5EF4-FFF2-40B4-BE49-F238E27FC236}">
              <a16:creationId xmlns:a16="http://schemas.microsoft.com/office/drawing/2014/main" xmlns="" id="{2FC4AE96-FA69-4620-A768-054289D8AF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31" name="AutoShape 265">
          <a:extLst>
            <a:ext uri="{FF2B5EF4-FFF2-40B4-BE49-F238E27FC236}">
              <a16:creationId xmlns:a16="http://schemas.microsoft.com/office/drawing/2014/main" xmlns="" id="{660B1EAA-0779-4287-AB2B-D7C254833F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32" name="AutoShape 264">
          <a:extLst>
            <a:ext uri="{FF2B5EF4-FFF2-40B4-BE49-F238E27FC236}">
              <a16:creationId xmlns:a16="http://schemas.microsoft.com/office/drawing/2014/main" xmlns="" id="{5DB6EB71-84E4-4373-A7D0-48E7F5CFCB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33" name="AutoShape 263">
          <a:extLst>
            <a:ext uri="{FF2B5EF4-FFF2-40B4-BE49-F238E27FC236}">
              <a16:creationId xmlns:a16="http://schemas.microsoft.com/office/drawing/2014/main" xmlns="" id="{913E2EC3-5026-44C6-8A2C-18966C3FEC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34" name="AutoShape 262">
          <a:extLst>
            <a:ext uri="{FF2B5EF4-FFF2-40B4-BE49-F238E27FC236}">
              <a16:creationId xmlns:a16="http://schemas.microsoft.com/office/drawing/2014/main" xmlns="" id="{84D9E079-2B99-46DA-9CE4-7D2423C04A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35" name="AutoShape 261">
          <a:extLst>
            <a:ext uri="{FF2B5EF4-FFF2-40B4-BE49-F238E27FC236}">
              <a16:creationId xmlns:a16="http://schemas.microsoft.com/office/drawing/2014/main" xmlns="" id="{39249AEF-53BB-437A-A1A9-6DB986D76F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36" name="AutoShape 260">
          <a:extLst>
            <a:ext uri="{FF2B5EF4-FFF2-40B4-BE49-F238E27FC236}">
              <a16:creationId xmlns:a16="http://schemas.microsoft.com/office/drawing/2014/main" xmlns="" id="{D6BA10C8-17B2-4D12-B0C8-BFC5C3E9D6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37" name="AutoShape 259">
          <a:extLst>
            <a:ext uri="{FF2B5EF4-FFF2-40B4-BE49-F238E27FC236}">
              <a16:creationId xmlns:a16="http://schemas.microsoft.com/office/drawing/2014/main" xmlns="" id="{4AE486F1-008A-4D26-B130-8B56FB023C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38" name="AutoShape 258">
          <a:extLst>
            <a:ext uri="{FF2B5EF4-FFF2-40B4-BE49-F238E27FC236}">
              <a16:creationId xmlns:a16="http://schemas.microsoft.com/office/drawing/2014/main" xmlns="" id="{6A9FD530-FE71-41F0-9EA4-47F77C07F4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39" name="AutoShape 257">
          <a:extLst>
            <a:ext uri="{FF2B5EF4-FFF2-40B4-BE49-F238E27FC236}">
              <a16:creationId xmlns:a16="http://schemas.microsoft.com/office/drawing/2014/main" xmlns="" id="{87149C24-3342-4775-9569-BE2F83A7DB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40" name="AutoShape 256">
          <a:extLst>
            <a:ext uri="{FF2B5EF4-FFF2-40B4-BE49-F238E27FC236}">
              <a16:creationId xmlns:a16="http://schemas.microsoft.com/office/drawing/2014/main" xmlns="" id="{D201E9E8-8811-4A77-ACE7-D613F2E8F1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41" name="AutoShape 255">
          <a:extLst>
            <a:ext uri="{FF2B5EF4-FFF2-40B4-BE49-F238E27FC236}">
              <a16:creationId xmlns:a16="http://schemas.microsoft.com/office/drawing/2014/main" xmlns="" id="{437A5CC0-CE89-4D40-B04C-E648E4A95B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42" name="AutoShape 254">
          <a:extLst>
            <a:ext uri="{FF2B5EF4-FFF2-40B4-BE49-F238E27FC236}">
              <a16:creationId xmlns:a16="http://schemas.microsoft.com/office/drawing/2014/main" xmlns="" id="{7517FD49-2171-4213-A6C8-FF292135C3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43" name="AutoShape 253">
          <a:extLst>
            <a:ext uri="{FF2B5EF4-FFF2-40B4-BE49-F238E27FC236}">
              <a16:creationId xmlns:a16="http://schemas.microsoft.com/office/drawing/2014/main" xmlns="" id="{2827FCC6-6BD0-4966-9B26-CB56E808BA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44" name="AutoShape 252">
          <a:extLst>
            <a:ext uri="{FF2B5EF4-FFF2-40B4-BE49-F238E27FC236}">
              <a16:creationId xmlns:a16="http://schemas.microsoft.com/office/drawing/2014/main" xmlns="" id="{A672E109-99C1-4269-9333-65CB85F540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45" name="AutoShape 251">
          <a:extLst>
            <a:ext uri="{FF2B5EF4-FFF2-40B4-BE49-F238E27FC236}">
              <a16:creationId xmlns:a16="http://schemas.microsoft.com/office/drawing/2014/main" xmlns="" id="{4CA6CDE0-9C47-4BAF-967F-CE7CC82B21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46" name="AutoShape 250">
          <a:extLst>
            <a:ext uri="{FF2B5EF4-FFF2-40B4-BE49-F238E27FC236}">
              <a16:creationId xmlns:a16="http://schemas.microsoft.com/office/drawing/2014/main" xmlns="" id="{71354444-4301-4E04-8663-D09D8B1253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47" name="AutoShape 249">
          <a:extLst>
            <a:ext uri="{FF2B5EF4-FFF2-40B4-BE49-F238E27FC236}">
              <a16:creationId xmlns:a16="http://schemas.microsoft.com/office/drawing/2014/main" xmlns="" id="{EE6F330D-043E-4E18-ABE3-BBB3EFF32A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48" name="AutoShape 248">
          <a:extLst>
            <a:ext uri="{FF2B5EF4-FFF2-40B4-BE49-F238E27FC236}">
              <a16:creationId xmlns:a16="http://schemas.microsoft.com/office/drawing/2014/main" xmlns="" id="{B7347903-BEE6-481E-88B9-F7B060D5FE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49" name="AutoShape 247">
          <a:extLst>
            <a:ext uri="{FF2B5EF4-FFF2-40B4-BE49-F238E27FC236}">
              <a16:creationId xmlns:a16="http://schemas.microsoft.com/office/drawing/2014/main" xmlns="" id="{47EC59B0-A4CB-405F-B33C-E6F81F9A3D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50" name="AutoShape 246">
          <a:extLst>
            <a:ext uri="{FF2B5EF4-FFF2-40B4-BE49-F238E27FC236}">
              <a16:creationId xmlns:a16="http://schemas.microsoft.com/office/drawing/2014/main" xmlns="" id="{0E442A05-2C46-43F9-A0F0-4D059F3CDA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51" name="AutoShape 245">
          <a:extLst>
            <a:ext uri="{FF2B5EF4-FFF2-40B4-BE49-F238E27FC236}">
              <a16:creationId xmlns:a16="http://schemas.microsoft.com/office/drawing/2014/main" xmlns="" id="{27E12B33-5A91-4279-9E93-50C5E7F82E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52" name="AutoShape 244">
          <a:extLst>
            <a:ext uri="{FF2B5EF4-FFF2-40B4-BE49-F238E27FC236}">
              <a16:creationId xmlns:a16="http://schemas.microsoft.com/office/drawing/2014/main" xmlns="" id="{748E9F8C-3A6A-4298-B029-6C24A86377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53" name="AutoShape 243">
          <a:extLst>
            <a:ext uri="{FF2B5EF4-FFF2-40B4-BE49-F238E27FC236}">
              <a16:creationId xmlns:a16="http://schemas.microsoft.com/office/drawing/2014/main" xmlns="" id="{3C4A4913-049C-4791-B5DE-8710A13C85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54" name="AutoShape 242">
          <a:extLst>
            <a:ext uri="{FF2B5EF4-FFF2-40B4-BE49-F238E27FC236}">
              <a16:creationId xmlns:a16="http://schemas.microsoft.com/office/drawing/2014/main" xmlns="" id="{4DA98A39-04AB-430F-AB98-10E8EBEE17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55" name="AutoShape 241">
          <a:extLst>
            <a:ext uri="{FF2B5EF4-FFF2-40B4-BE49-F238E27FC236}">
              <a16:creationId xmlns:a16="http://schemas.microsoft.com/office/drawing/2014/main" xmlns="" id="{93D9AA6C-926E-4ABE-98A7-F9740A1008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56" name="AutoShape 240">
          <a:extLst>
            <a:ext uri="{FF2B5EF4-FFF2-40B4-BE49-F238E27FC236}">
              <a16:creationId xmlns:a16="http://schemas.microsoft.com/office/drawing/2014/main" xmlns="" id="{BEDF301C-EAC8-4495-8C7D-8FA46C53DC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57" name="AutoShape 239">
          <a:extLst>
            <a:ext uri="{FF2B5EF4-FFF2-40B4-BE49-F238E27FC236}">
              <a16:creationId xmlns:a16="http://schemas.microsoft.com/office/drawing/2014/main" xmlns="" id="{F9F03F42-7474-4784-B38B-C2FAE352CB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58" name="AutoShape 238">
          <a:extLst>
            <a:ext uri="{FF2B5EF4-FFF2-40B4-BE49-F238E27FC236}">
              <a16:creationId xmlns:a16="http://schemas.microsoft.com/office/drawing/2014/main" xmlns="" id="{EAE02E74-7B13-44ED-B119-60F171D79C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59" name="AutoShape 237">
          <a:extLst>
            <a:ext uri="{FF2B5EF4-FFF2-40B4-BE49-F238E27FC236}">
              <a16:creationId xmlns:a16="http://schemas.microsoft.com/office/drawing/2014/main" xmlns="" id="{C277D7E5-BE10-49D6-B216-89AB84208C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60" name="AutoShape 236">
          <a:extLst>
            <a:ext uri="{FF2B5EF4-FFF2-40B4-BE49-F238E27FC236}">
              <a16:creationId xmlns:a16="http://schemas.microsoft.com/office/drawing/2014/main" xmlns="" id="{F6E1F744-5B27-4540-B6B6-78A5E37A5A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61" name="AutoShape 235">
          <a:extLst>
            <a:ext uri="{FF2B5EF4-FFF2-40B4-BE49-F238E27FC236}">
              <a16:creationId xmlns:a16="http://schemas.microsoft.com/office/drawing/2014/main" xmlns="" id="{983FCCD5-AEA6-4E80-A0D6-DD47BE7C03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62" name="AutoShape 234">
          <a:extLst>
            <a:ext uri="{FF2B5EF4-FFF2-40B4-BE49-F238E27FC236}">
              <a16:creationId xmlns:a16="http://schemas.microsoft.com/office/drawing/2014/main" xmlns="" id="{8A07E26C-E5D4-45E4-9016-EB74028ADA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63" name="AutoShape 233">
          <a:extLst>
            <a:ext uri="{FF2B5EF4-FFF2-40B4-BE49-F238E27FC236}">
              <a16:creationId xmlns:a16="http://schemas.microsoft.com/office/drawing/2014/main" xmlns="" id="{13373E12-0AC4-415A-B7BB-15EF36BDDF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64" name="AutoShape 232">
          <a:extLst>
            <a:ext uri="{FF2B5EF4-FFF2-40B4-BE49-F238E27FC236}">
              <a16:creationId xmlns:a16="http://schemas.microsoft.com/office/drawing/2014/main" xmlns="" id="{4D9A13D8-1038-4E1E-A5C6-2B9B57EEC2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65" name="AutoShape 231">
          <a:extLst>
            <a:ext uri="{FF2B5EF4-FFF2-40B4-BE49-F238E27FC236}">
              <a16:creationId xmlns:a16="http://schemas.microsoft.com/office/drawing/2014/main" xmlns="" id="{4E16404A-A3C6-4EC8-B8BF-D345C0BBD5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66" name="AutoShape 230">
          <a:extLst>
            <a:ext uri="{FF2B5EF4-FFF2-40B4-BE49-F238E27FC236}">
              <a16:creationId xmlns:a16="http://schemas.microsoft.com/office/drawing/2014/main" xmlns="" id="{12A0E6A7-04B9-4E6B-80A2-89EF0526B8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67" name="AutoShape 344">
          <a:extLst>
            <a:ext uri="{FF2B5EF4-FFF2-40B4-BE49-F238E27FC236}">
              <a16:creationId xmlns:a16="http://schemas.microsoft.com/office/drawing/2014/main" xmlns="" id="{0BEB2669-52A9-4664-A6A4-886946B822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68" name="AutoShape 343">
          <a:extLst>
            <a:ext uri="{FF2B5EF4-FFF2-40B4-BE49-F238E27FC236}">
              <a16:creationId xmlns:a16="http://schemas.microsoft.com/office/drawing/2014/main" xmlns="" id="{6A2F4E86-1535-4488-AEBB-F16308902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69" name="AutoShape 342">
          <a:extLst>
            <a:ext uri="{FF2B5EF4-FFF2-40B4-BE49-F238E27FC236}">
              <a16:creationId xmlns:a16="http://schemas.microsoft.com/office/drawing/2014/main" xmlns="" id="{23A115DE-2E18-4470-8AD7-FC96D93B5D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70" name="AutoShape 341">
          <a:extLst>
            <a:ext uri="{FF2B5EF4-FFF2-40B4-BE49-F238E27FC236}">
              <a16:creationId xmlns:a16="http://schemas.microsoft.com/office/drawing/2014/main" xmlns="" id="{750FF9CB-AFEF-49B2-A9A2-8DCF9BD970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71" name="AutoShape 340">
          <a:extLst>
            <a:ext uri="{FF2B5EF4-FFF2-40B4-BE49-F238E27FC236}">
              <a16:creationId xmlns:a16="http://schemas.microsoft.com/office/drawing/2014/main" xmlns="" id="{A2DA3C8B-EA34-438F-B83A-9EAD7D935B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72" name="AutoShape 339">
          <a:extLst>
            <a:ext uri="{FF2B5EF4-FFF2-40B4-BE49-F238E27FC236}">
              <a16:creationId xmlns:a16="http://schemas.microsoft.com/office/drawing/2014/main" xmlns="" id="{B7DB2CC8-7A89-4ED7-ABEE-044475EEF7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73" name="AutoShape 338">
          <a:extLst>
            <a:ext uri="{FF2B5EF4-FFF2-40B4-BE49-F238E27FC236}">
              <a16:creationId xmlns:a16="http://schemas.microsoft.com/office/drawing/2014/main" xmlns="" id="{86242D7D-2AF4-47F8-9BC8-478A4FF6DE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74" name="AutoShape 337">
          <a:extLst>
            <a:ext uri="{FF2B5EF4-FFF2-40B4-BE49-F238E27FC236}">
              <a16:creationId xmlns:a16="http://schemas.microsoft.com/office/drawing/2014/main" xmlns="" id="{F9A59E76-4DA3-4EEC-88D1-443D757D60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75" name="AutoShape 336">
          <a:extLst>
            <a:ext uri="{FF2B5EF4-FFF2-40B4-BE49-F238E27FC236}">
              <a16:creationId xmlns:a16="http://schemas.microsoft.com/office/drawing/2014/main" xmlns="" id="{F13009F9-7A15-450F-B8EB-F583295926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76" name="AutoShape 335">
          <a:extLst>
            <a:ext uri="{FF2B5EF4-FFF2-40B4-BE49-F238E27FC236}">
              <a16:creationId xmlns:a16="http://schemas.microsoft.com/office/drawing/2014/main" xmlns="" id="{E9EF9CC7-981C-430C-A385-8371BFF727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77" name="AutoShape 334">
          <a:extLst>
            <a:ext uri="{FF2B5EF4-FFF2-40B4-BE49-F238E27FC236}">
              <a16:creationId xmlns:a16="http://schemas.microsoft.com/office/drawing/2014/main" xmlns="" id="{95BA2D65-5D62-4EFD-AD46-0A8ACF05AC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78" name="AutoShape 333">
          <a:extLst>
            <a:ext uri="{FF2B5EF4-FFF2-40B4-BE49-F238E27FC236}">
              <a16:creationId xmlns:a16="http://schemas.microsoft.com/office/drawing/2014/main" xmlns="" id="{EB24EEBE-AEBA-4AB3-BFC5-A754C30D8A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79" name="AutoShape 332">
          <a:extLst>
            <a:ext uri="{FF2B5EF4-FFF2-40B4-BE49-F238E27FC236}">
              <a16:creationId xmlns:a16="http://schemas.microsoft.com/office/drawing/2014/main" xmlns="" id="{FBEB7574-2369-4141-BE81-1214EED46E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80" name="AutoShape 331">
          <a:extLst>
            <a:ext uri="{FF2B5EF4-FFF2-40B4-BE49-F238E27FC236}">
              <a16:creationId xmlns:a16="http://schemas.microsoft.com/office/drawing/2014/main" xmlns="" id="{4C3A0D75-6B1C-41A0-B5AF-6BF15FD01D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81" name="AutoShape 330">
          <a:extLst>
            <a:ext uri="{FF2B5EF4-FFF2-40B4-BE49-F238E27FC236}">
              <a16:creationId xmlns:a16="http://schemas.microsoft.com/office/drawing/2014/main" xmlns="" id="{C181D2C8-9B60-4076-B4DD-E414561768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82" name="AutoShape 329">
          <a:extLst>
            <a:ext uri="{FF2B5EF4-FFF2-40B4-BE49-F238E27FC236}">
              <a16:creationId xmlns:a16="http://schemas.microsoft.com/office/drawing/2014/main" xmlns="" id="{8B6BC72B-2273-44A9-A0A7-1B067A5AC2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83" name="AutoShape 328">
          <a:extLst>
            <a:ext uri="{FF2B5EF4-FFF2-40B4-BE49-F238E27FC236}">
              <a16:creationId xmlns:a16="http://schemas.microsoft.com/office/drawing/2014/main" xmlns="" id="{0E92A050-6613-471A-AD23-8551FDE7C2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84" name="AutoShape 327">
          <a:extLst>
            <a:ext uri="{FF2B5EF4-FFF2-40B4-BE49-F238E27FC236}">
              <a16:creationId xmlns:a16="http://schemas.microsoft.com/office/drawing/2014/main" xmlns="" id="{E17F1B72-94C6-4E77-91D1-A2C25B1865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85" name="AutoShape 326">
          <a:extLst>
            <a:ext uri="{FF2B5EF4-FFF2-40B4-BE49-F238E27FC236}">
              <a16:creationId xmlns:a16="http://schemas.microsoft.com/office/drawing/2014/main" xmlns="" id="{77998407-9B1A-443A-B7C1-B2F2F46151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86" name="AutoShape 325">
          <a:extLst>
            <a:ext uri="{FF2B5EF4-FFF2-40B4-BE49-F238E27FC236}">
              <a16:creationId xmlns:a16="http://schemas.microsoft.com/office/drawing/2014/main" xmlns="" id="{F91C6C14-66EF-4333-B000-0D13E7A929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87" name="AutoShape 324">
          <a:extLst>
            <a:ext uri="{FF2B5EF4-FFF2-40B4-BE49-F238E27FC236}">
              <a16:creationId xmlns:a16="http://schemas.microsoft.com/office/drawing/2014/main" xmlns="" id="{D8304B92-C420-452D-9134-34A3B54BD2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88" name="AutoShape 323">
          <a:extLst>
            <a:ext uri="{FF2B5EF4-FFF2-40B4-BE49-F238E27FC236}">
              <a16:creationId xmlns:a16="http://schemas.microsoft.com/office/drawing/2014/main" xmlns="" id="{B40B6D4A-3DFE-43F9-8D1C-4EB0FA2731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89" name="AutoShape 322">
          <a:extLst>
            <a:ext uri="{FF2B5EF4-FFF2-40B4-BE49-F238E27FC236}">
              <a16:creationId xmlns:a16="http://schemas.microsoft.com/office/drawing/2014/main" xmlns="" id="{F4E9C5E7-8E57-433F-82A3-25DC800B46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90" name="AutoShape 321">
          <a:extLst>
            <a:ext uri="{FF2B5EF4-FFF2-40B4-BE49-F238E27FC236}">
              <a16:creationId xmlns:a16="http://schemas.microsoft.com/office/drawing/2014/main" xmlns="" id="{A785212D-0FE1-48F9-8DF2-25D491A3F9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91" name="AutoShape 320">
          <a:extLst>
            <a:ext uri="{FF2B5EF4-FFF2-40B4-BE49-F238E27FC236}">
              <a16:creationId xmlns:a16="http://schemas.microsoft.com/office/drawing/2014/main" xmlns="" id="{83CE73D8-137C-4DB2-9873-3D4744B7D4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92" name="AutoShape 319">
          <a:extLst>
            <a:ext uri="{FF2B5EF4-FFF2-40B4-BE49-F238E27FC236}">
              <a16:creationId xmlns:a16="http://schemas.microsoft.com/office/drawing/2014/main" xmlns="" id="{2B15D9E1-9A7C-499A-BCA3-A7FB78C840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93" name="AutoShape 318">
          <a:extLst>
            <a:ext uri="{FF2B5EF4-FFF2-40B4-BE49-F238E27FC236}">
              <a16:creationId xmlns:a16="http://schemas.microsoft.com/office/drawing/2014/main" xmlns="" id="{ECA4A902-2BBF-4B2D-9BBA-E70591D210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94" name="AutoShape 317">
          <a:extLst>
            <a:ext uri="{FF2B5EF4-FFF2-40B4-BE49-F238E27FC236}">
              <a16:creationId xmlns:a16="http://schemas.microsoft.com/office/drawing/2014/main" xmlns="" id="{840189D2-54DB-43A3-B257-F18CB547FA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95" name="AutoShape 316">
          <a:extLst>
            <a:ext uri="{FF2B5EF4-FFF2-40B4-BE49-F238E27FC236}">
              <a16:creationId xmlns:a16="http://schemas.microsoft.com/office/drawing/2014/main" xmlns="" id="{9617E874-916A-4B2F-80E0-2BBA5E5ECF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96" name="AutoShape 315">
          <a:extLst>
            <a:ext uri="{FF2B5EF4-FFF2-40B4-BE49-F238E27FC236}">
              <a16:creationId xmlns:a16="http://schemas.microsoft.com/office/drawing/2014/main" xmlns="" id="{6C65EB01-9B38-48D1-920D-95BFD28178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97" name="AutoShape 314">
          <a:extLst>
            <a:ext uri="{FF2B5EF4-FFF2-40B4-BE49-F238E27FC236}">
              <a16:creationId xmlns:a16="http://schemas.microsoft.com/office/drawing/2014/main" xmlns="" id="{BF0C3CDE-630A-4D2A-BF5E-04D3643726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98" name="AutoShape 313">
          <a:extLst>
            <a:ext uri="{FF2B5EF4-FFF2-40B4-BE49-F238E27FC236}">
              <a16:creationId xmlns:a16="http://schemas.microsoft.com/office/drawing/2014/main" xmlns="" id="{480685A9-B57E-49B6-BCA0-F6E3C6CE6E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099" name="AutoShape 312">
          <a:extLst>
            <a:ext uri="{FF2B5EF4-FFF2-40B4-BE49-F238E27FC236}">
              <a16:creationId xmlns:a16="http://schemas.microsoft.com/office/drawing/2014/main" xmlns="" id="{F4A2D536-6B5F-4104-BAC6-AC7409FE9F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00" name="AutoShape 311">
          <a:extLst>
            <a:ext uri="{FF2B5EF4-FFF2-40B4-BE49-F238E27FC236}">
              <a16:creationId xmlns:a16="http://schemas.microsoft.com/office/drawing/2014/main" xmlns="" id="{1E615F91-8039-45B5-87E0-749705188D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01" name="AutoShape 310">
          <a:extLst>
            <a:ext uri="{FF2B5EF4-FFF2-40B4-BE49-F238E27FC236}">
              <a16:creationId xmlns:a16="http://schemas.microsoft.com/office/drawing/2014/main" xmlns="" id="{F0A193EE-377E-4B57-AFEF-48D16EAE9D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02" name="AutoShape 309">
          <a:extLst>
            <a:ext uri="{FF2B5EF4-FFF2-40B4-BE49-F238E27FC236}">
              <a16:creationId xmlns:a16="http://schemas.microsoft.com/office/drawing/2014/main" xmlns="" id="{CBDD8C8A-58E4-499A-867D-7A9CCF8B0C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03" name="AutoShape 308">
          <a:extLst>
            <a:ext uri="{FF2B5EF4-FFF2-40B4-BE49-F238E27FC236}">
              <a16:creationId xmlns:a16="http://schemas.microsoft.com/office/drawing/2014/main" xmlns="" id="{88597894-EEDC-4072-B766-36C68CA017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04" name="AutoShape 307">
          <a:extLst>
            <a:ext uri="{FF2B5EF4-FFF2-40B4-BE49-F238E27FC236}">
              <a16:creationId xmlns:a16="http://schemas.microsoft.com/office/drawing/2014/main" xmlns="" id="{2DCDA4A1-E482-4FD8-AC97-2E188C3E08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05" name="AutoShape 306">
          <a:extLst>
            <a:ext uri="{FF2B5EF4-FFF2-40B4-BE49-F238E27FC236}">
              <a16:creationId xmlns:a16="http://schemas.microsoft.com/office/drawing/2014/main" xmlns="" id="{4B5CEA75-7111-42C0-B9FC-CA6E5BAA6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06" name="AutoShape 305">
          <a:extLst>
            <a:ext uri="{FF2B5EF4-FFF2-40B4-BE49-F238E27FC236}">
              <a16:creationId xmlns:a16="http://schemas.microsoft.com/office/drawing/2014/main" xmlns="" id="{50D00B8E-01EF-4015-AE3A-A291E1A2D7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07" name="AutoShape 304">
          <a:extLst>
            <a:ext uri="{FF2B5EF4-FFF2-40B4-BE49-F238E27FC236}">
              <a16:creationId xmlns:a16="http://schemas.microsoft.com/office/drawing/2014/main" xmlns="" id="{92963E49-0051-4E86-85AF-9DBC41B0D6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08" name="AutoShape 303">
          <a:extLst>
            <a:ext uri="{FF2B5EF4-FFF2-40B4-BE49-F238E27FC236}">
              <a16:creationId xmlns:a16="http://schemas.microsoft.com/office/drawing/2014/main" xmlns="" id="{FACC32FD-24C1-457E-BA0E-07B3E1CC65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09" name="AutoShape 302">
          <a:extLst>
            <a:ext uri="{FF2B5EF4-FFF2-40B4-BE49-F238E27FC236}">
              <a16:creationId xmlns:a16="http://schemas.microsoft.com/office/drawing/2014/main" xmlns="" id="{F50D5F3F-8967-48C2-9C37-E54D57CBB5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10" name="AutoShape 301">
          <a:extLst>
            <a:ext uri="{FF2B5EF4-FFF2-40B4-BE49-F238E27FC236}">
              <a16:creationId xmlns:a16="http://schemas.microsoft.com/office/drawing/2014/main" xmlns="" id="{4EC25787-9F2A-4925-A906-B7DF109BF2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11" name="AutoShape 300">
          <a:extLst>
            <a:ext uri="{FF2B5EF4-FFF2-40B4-BE49-F238E27FC236}">
              <a16:creationId xmlns:a16="http://schemas.microsoft.com/office/drawing/2014/main" xmlns="" id="{27B6118E-1BCF-4CCC-99E1-E814B76ACE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12" name="AutoShape 299">
          <a:extLst>
            <a:ext uri="{FF2B5EF4-FFF2-40B4-BE49-F238E27FC236}">
              <a16:creationId xmlns:a16="http://schemas.microsoft.com/office/drawing/2014/main" xmlns="" id="{46332E98-0206-4CCD-BAED-75F956895A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13" name="AutoShape 298">
          <a:extLst>
            <a:ext uri="{FF2B5EF4-FFF2-40B4-BE49-F238E27FC236}">
              <a16:creationId xmlns:a16="http://schemas.microsoft.com/office/drawing/2014/main" xmlns="" id="{77212663-C24C-4697-8921-7E51C50265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14" name="AutoShape 297">
          <a:extLst>
            <a:ext uri="{FF2B5EF4-FFF2-40B4-BE49-F238E27FC236}">
              <a16:creationId xmlns:a16="http://schemas.microsoft.com/office/drawing/2014/main" xmlns="" id="{3B34C52B-6BD0-45DA-9823-B2614C41DE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15" name="AutoShape 296">
          <a:extLst>
            <a:ext uri="{FF2B5EF4-FFF2-40B4-BE49-F238E27FC236}">
              <a16:creationId xmlns:a16="http://schemas.microsoft.com/office/drawing/2014/main" xmlns="" id="{40D28D1C-3BEB-42D4-BE8C-DB1EA0E074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16" name="AutoShape 295">
          <a:extLst>
            <a:ext uri="{FF2B5EF4-FFF2-40B4-BE49-F238E27FC236}">
              <a16:creationId xmlns:a16="http://schemas.microsoft.com/office/drawing/2014/main" xmlns="" id="{E4C3E567-097F-4FDD-82D7-F13613EB3E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17" name="AutoShape 294">
          <a:extLst>
            <a:ext uri="{FF2B5EF4-FFF2-40B4-BE49-F238E27FC236}">
              <a16:creationId xmlns:a16="http://schemas.microsoft.com/office/drawing/2014/main" xmlns="" id="{4C1BDA73-48C6-4F6E-8D8F-5C484E38B3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18" name="AutoShape 293">
          <a:extLst>
            <a:ext uri="{FF2B5EF4-FFF2-40B4-BE49-F238E27FC236}">
              <a16:creationId xmlns:a16="http://schemas.microsoft.com/office/drawing/2014/main" xmlns="" id="{AB83C0D6-6E3B-4788-976E-4AC817BC43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19" name="AutoShape 292">
          <a:extLst>
            <a:ext uri="{FF2B5EF4-FFF2-40B4-BE49-F238E27FC236}">
              <a16:creationId xmlns:a16="http://schemas.microsoft.com/office/drawing/2014/main" xmlns="" id="{5D6192CB-16BC-4A0B-83CD-27055DCADD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20" name="AutoShape 291">
          <a:extLst>
            <a:ext uri="{FF2B5EF4-FFF2-40B4-BE49-F238E27FC236}">
              <a16:creationId xmlns:a16="http://schemas.microsoft.com/office/drawing/2014/main" xmlns="" id="{08AB3360-EA1F-47C8-9124-0AD1EFC64F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21" name="AutoShape 290">
          <a:extLst>
            <a:ext uri="{FF2B5EF4-FFF2-40B4-BE49-F238E27FC236}">
              <a16:creationId xmlns:a16="http://schemas.microsoft.com/office/drawing/2014/main" xmlns="" id="{B1F1BBE4-022D-4148-8283-022CB005E3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22" name="AutoShape 289">
          <a:extLst>
            <a:ext uri="{FF2B5EF4-FFF2-40B4-BE49-F238E27FC236}">
              <a16:creationId xmlns:a16="http://schemas.microsoft.com/office/drawing/2014/main" xmlns="" id="{631956A7-C68D-444D-BCC5-2B2DF77DE8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23" name="AutoShape 288">
          <a:extLst>
            <a:ext uri="{FF2B5EF4-FFF2-40B4-BE49-F238E27FC236}">
              <a16:creationId xmlns:a16="http://schemas.microsoft.com/office/drawing/2014/main" xmlns="" id="{BB7085C2-A1AB-4E25-9385-C3F5C03ED6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24" name="AutoShape 287">
          <a:extLst>
            <a:ext uri="{FF2B5EF4-FFF2-40B4-BE49-F238E27FC236}">
              <a16:creationId xmlns:a16="http://schemas.microsoft.com/office/drawing/2014/main" xmlns="" id="{A83B9D1A-AC6E-470F-8AF7-385D57E14A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25" name="AutoShape 286">
          <a:extLst>
            <a:ext uri="{FF2B5EF4-FFF2-40B4-BE49-F238E27FC236}">
              <a16:creationId xmlns:a16="http://schemas.microsoft.com/office/drawing/2014/main" xmlns="" id="{BDCE966A-E2BF-41CB-A95F-2E532AEB87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26" name="AutoShape 285">
          <a:extLst>
            <a:ext uri="{FF2B5EF4-FFF2-40B4-BE49-F238E27FC236}">
              <a16:creationId xmlns:a16="http://schemas.microsoft.com/office/drawing/2014/main" xmlns="" id="{86B09CD8-9F2C-487F-BDDE-0BB45E46D8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27" name="AutoShape 284">
          <a:extLst>
            <a:ext uri="{FF2B5EF4-FFF2-40B4-BE49-F238E27FC236}">
              <a16:creationId xmlns:a16="http://schemas.microsoft.com/office/drawing/2014/main" xmlns="" id="{7E6D66D4-D2E4-4150-AE91-A1189E1115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28" name="AutoShape 283">
          <a:extLst>
            <a:ext uri="{FF2B5EF4-FFF2-40B4-BE49-F238E27FC236}">
              <a16:creationId xmlns:a16="http://schemas.microsoft.com/office/drawing/2014/main" xmlns="" id="{2B7E5B18-1D9F-4769-8B31-6C05BF3492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29" name="AutoShape 282">
          <a:extLst>
            <a:ext uri="{FF2B5EF4-FFF2-40B4-BE49-F238E27FC236}">
              <a16:creationId xmlns:a16="http://schemas.microsoft.com/office/drawing/2014/main" xmlns="" id="{36880C0E-91CB-4AF5-9E06-47E94A2FBE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30" name="AutoShape 281">
          <a:extLst>
            <a:ext uri="{FF2B5EF4-FFF2-40B4-BE49-F238E27FC236}">
              <a16:creationId xmlns:a16="http://schemas.microsoft.com/office/drawing/2014/main" xmlns="" id="{98857A1E-D8D3-4F89-AC9E-4200B493F9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31" name="AutoShape 280">
          <a:extLst>
            <a:ext uri="{FF2B5EF4-FFF2-40B4-BE49-F238E27FC236}">
              <a16:creationId xmlns:a16="http://schemas.microsoft.com/office/drawing/2014/main" xmlns="" id="{944A8043-CE59-4E4C-8DF7-D1D547CB5B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32" name="AutoShape 279">
          <a:extLst>
            <a:ext uri="{FF2B5EF4-FFF2-40B4-BE49-F238E27FC236}">
              <a16:creationId xmlns:a16="http://schemas.microsoft.com/office/drawing/2014/main" xmlns="" id="{7EC3BDA9-8201-4A5D-9633-05BB9F5337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33" name="AutoShape 278">
          <a:extLst>
            <a:ext uri="{FF2B5EF4-FFF2-40B4-BE49-F238E27FC236}">
              <a16:creationId xmlns:a16="http://schemas.microsoft.com/office/drawing/2014/main" xmlns="" id="{0766EEFE-4360-4B41-BE90-D3EF797662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34" name="AutoShape 277">
          <a:extLst>
            <a:ext uri="{FF2B5EF4-FFF2-40B4-BE49-F238E27FC236}">
              <a16:creationId xmlns:a16="http://schemas.microsoft.com/office/drawing/2014/main" xmlns="" id="{86F12C8A-242D-49D8-86C0-86A7ED938B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35" name="AutoShape 276">
          <a:extLst>
            <a:ext uri="{FF2B5EF4-FFF2-40B4-BE49-F238E27FC236}">
              <a16:creationId xmlns:a16="http://schemas.microsoft.com/office/drawing/2014/main" xmlns="" id="{6ECB2AAA-253C-427C-8B3C-BC8DEC35C8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36" name="AutoShape 275">
          <a:extLst>
            <a:ext uri="{FF2B5EF4-FFF2-40B4-BE49-F238E27FC236}">
              <a16:creationId xmlns:a16="http://schemas.microsoft.com/office/drawing/2014/main" xmlns="" id="{5470B931-7342-46E5-BABA-FEB26E0D6F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37" name="AutoShape 274">
          <a:extLst>
            <a:ext uri="{FF2B5EF4-FFF2-40B4-BE49-F238E27FC236}">
              <a16:creationId xmlns:a16="http://schemas.microsoft.com/office/drawing/2014/main" xmlns="" id="{A10F4340-B77B-4594-BA20-94301AC51F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38" name="AutoShape 273">
          <a:extLst>
            <a:ext uri="{FF2B5EF4-FFF2-40B4-BE49-F238E27FC236}">
              <a16:creationId xmlns:a16="http://schemas.microsoft.com/office/drawing/2014/main" xmlns="" id="{DB1F1C5B-06CF-44A1-8365-8E775D30C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39" name="AutoShape 272">
          <a:extLst>
            <a:ext uri="{FF2B5EF4-FFF2-40B4-BE49-F238E27FC236}">
              <a16:creationId xmlns:a16="http://schemas.microsoft.com/office/drawing/2014/main" xmlns="" id="{BA71B1EA-C245-47EE-A6EC-9E9DAFC556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40" name="AutoShape 271">
          <a:extLst>
            <a:ext uri="{FF2B5EF4-FFF2-40B4-BE49-F238E27FC236}">
              <a16:creationId xmlns:a16="http://schemas.microsoft.com/office/drawing/2014/main" xmlns="" id="{208D1479-6EC8-40BE-8693-4E8A7880EC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41" name="AutoShape 270">
          <a:extLst>
            <a:ext uri="{FF2B5EF4-FFF2-40B4-BE49-F238E27FC236}">
              <a16:creationId xmlns:a16="http://schemas.microsoft.com/office/drawing/2014/main" xmlns="" id="{11094E5A-18E1-4C57-9EBB-F709E75A33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42" name="AutoShape 269">
          <a:extLst>
            <a:ext uri="{FF2B5EF4-FFF2-40B4-BE49-F238E27FC236}">
              <a16:creationId xmlns:a16="http://schemas.microsoft.com/office/drawing/2014/main" xmlns="" id="{78BEA788-8FF6-4BC8-82AC-1CF9E29CA1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43" name="AutoShape 268">
          <a:extLst>
            <a:ext uri="{FF2B5EF4-FFF2-40B4-BE49-F238E27FC236}">
              <a16:creationId xmlns:a16="http://schemas.microsoft.com/office/drawing/2014/main" xmlns="" id="{56BC0832-A555-427C-B566-933702550B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44" name="AutoShape 267">
          <a:extLst>
            <a:ext uri="{FF2B5EF4-FFF2-40B4-BE49-F238E27FC236}">
              <a16:creationId xmlns:a16="http://schemas.microsoft.com/office/drawing/2014/main" xmlns="" id="{8D70226F-1E10-43E7-A58C-EC23D62704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45" name="AutoShape 266">
          <a:extLst>
            <a:ext uri="{FF2B5EF4-FFF2-40B4-BE49-F238E27FC236}">
              <a16:creationId xmlns:a16="http://schemas.microsoft.com/office/drawing/2014/main" xmlns="" id="{FD4C4211-E7D9-42E8-BBE2-753B3D7C86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46" name="AutoShape 265">
          <a:extLst>
            <a:ext uri="{FF2B5EF4-FFF2-40B4-BE49-F238E27FC236}">
              <a16:creationId xmlns:a16="http://schemas.microsoft.com/office/drawing/2014/main" xmlns="" id="{0287BCAF-EA3B-4990-9CD0-A473D3939F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47" name="AutoShape 264">
          <a:extLst>
            <a:ext uri="{FF2B5EF4-FFF2-40B4-BE49-F238E27FC236}">
              <a16:creationId xmlns:a16="http://schemas.microsoft.com/office/drawing/2014/main" xmlns="" id="{8855E0AB-7DA0-4D9A-BFA4-6DBEC5B4F9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48" name="AutoShape 263">
          <a:extLst>
            <a:ext uri="{FF2B5EF4-FFF2-40B4-BE49-F238E27FC236}">
              <a16:creationId xmlns:a16="http://schemas.microsoft.com/office/drawing/2014/main" xmlns="" id="{CB23EED8-7E7F-40E0-9807-74A2E5A8D4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49" name="AutoShape 262">
          <a:extLst>
            <a:ext uri="{FF2B5EF4-FFF2-40B4-BE49-F238E27FC236}">
              <a16:creationId xmlns:a16="http://schemas.microsoft.com/office/drawing/2014/main" xmlns="" id="{6D71C0EB-0942-4D3F-829E-D54894502B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50" name="AutoShape 261">
          <a:extLst>
            <a:ext uri="{FF2B5EF4-FFF2-40B4-BE49-F238E27FC236}">
              <a16:creationId xmlns:a16="http://schemas.microsoft.com/office/drawing/2014/main" xmlns="" id="{B5F696C6-3E3F-4983-A0E4-A679334FBD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51" name="AutoShape 260">
          <a:extLst>
            <a:ext uri="{FF2B5EF4-FFF2-40B4-BE49-F238E27FC236}">
              <a16:creationId xmlns:a16="http://schemas.microsoft.com/office/drawing/2014/main" xmlns="" id="{B1526056-E4F6-420A-AFB5-5FA2430B8F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52" name="AutoShape 259">
          <a:extLst>
            <a:ext uri="{FF2B5EF4-FFF2-40B4-BE49-F238E27FC236}">
              <a16:creationId xmlns:a16="http://schemas.microsoft.com/office/drawing/2014/main" xmlns="" id="{2152D7BE-C299-4364-ADD5-295A530A3E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53" name="AutoShape 258">
          <a:extLst>
            <a:ext uri="{FF2B5EF4-FFF2-40B4-BE49-F238E27FC236}">
              <a16:creationId xmlns:a16="http://schemas.microsoft.com/office/drawing/2014/main" xmlns="" id="{D458425A-DA91-4846-9A79-CDB04DB3DC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54" name="AutoShape 257">
          <a:extLst>
            <a:ext uri="{FF2B5EF4-FFF2-40B4-BE49-F238E27FC236}">
              <a16:creationId xmlns:a16="http://schemas.microsoft.com/office/drawing/2014/main" xmlns="" id="{9CA93322-124D-4D68-B3C0-4750DB2609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55" name="AutoShape 256">
          <a:extLst>
            <a:ext uri="{FF2B5EF4-FFF2-40B4-BE49-F238E27FC236}">
              <a16:creationId xmlns:a16="http://schemas.microsoft.com/office/drawing/2014/main" xmlns="" id="{7D99427F-C823-421F-9A13-644272DBF5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56" name="AutoShape 255">
          <a:extLst>
            <a:ext uri="{FF2B5EF4-FFF2-40B4-BE49-F238E27FC236}">
              <a16:creationId xmlns:a16="http://schemas.microsoft.com/office/drawing/2014/main" xmlns="" id="{DBFFE96D-EB8B-4793-B394-E4BE42ACB5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57" name="AutoShape 254">
          <a:extLst>
            <a:ext uri="{FF2B5EF4-FFF2-40B4-BE49-F238E27FC236}">
              <a16:creationId xmlns:a16="http://schemas.microsoft.com/office/drawing/2014/main" xmlns="" id="{F156EFB6-EFA7-41DD-A1B1-B2D443C3DF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58" name="AutoShape 253">
          <a:extLst>
            <a:ext uri="{FF2B5EF4-FFF2-40B4-BE49-F238E27FC236}">
              <a16:creationId xmlns:a16="http://schemas.microsoft.com/office/drawing/2014/main" xmlns="" id="{33FC4C6B-5FCE-47BD-8935-E0A1B9CDF4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59" name="AutoShape 252">
          <a:extLst>
            <a:ext uri="{FF2B5EF4-FFF2-40B4-BE49-F238E27FC236}">
              <a16:creationId xmlns:a16="http://schemas.microsoft.com/office/drawing/2014/main" xmlns="" id="{99C80A85-A391-4A83-AA91-8D9727AA37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60" name="AutoShape 251">
          <a:extLst>
            <a:ext uri="{FF2B5EF4-FFF2-40B4-BE49-F238E27FC236}">
              <a16:creationId xmlns:a16="http://schemas.microsoft.com/office/drawing/2014/main" xmlns="" id="{BC607FEA-9721-4065-A4E8-2A3D98E7F8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61" name="AutoShape 250">
          <a:extLst>
            <a:ext uri="{FF2B5EF4-FFF2-40B4-BE49-F238E27FC236}">
              <a16:creationId xmlns:a16="http://schemas.microsoft.com/office/drawing/2014/main" xmlns="" id="{71A6B808-8EAA-4121-A0BE-7B48BD9178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62" name="AutoShape 249">
          <a:extLst>
            <a:ext uri="{FF2B5EF4-FFF2-40B4-BE49-F238E27FC236}">
              <a16:creationId xmlns:a16="http://schemas.microsoft.com/office/drawing/2014/main" xmlns="" id="{A592919F-3CDB-4720-B57C-21BF993322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63" name="AutoShape 248">
          <a:extLst>
            <a:ext uri="{FF2B5EF4-FFF2-40B4-BE49-F238E27FC236}">
              <a16:creationId xmlns:a16="http://schemas.microsoft.com/office/drawing/2014/main" xmlns="" id="{C7794759-7752-437D-916F-A49FB11A81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64" name="AutoShape 247">
          <a:extLst>
            <a:ext uri="{FF2B5EF4-FFF2-40B4-BE49-F238E27FC236}">
              <a16:creationId xmlns:a16="http://schemas.microsoft.com/office/drawing/2014/main" xmlns="" id="{5353321C-EFB3-4B8B-9BA8-99479D7BEE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65" name="AutoShape 246">
          <a:extLst>
            <a:ext uri="{FF2B5EF4-FFF2-40B4-BE49-F238E27FC236}">
              <a16:creationId xmlns:a16="http://schemas.microsoft.com/office/drawing/2014/main" xmlns="" id="{38169765-F179-4402-ACE0-6E32AEC9BB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66" name="AutoShape 245">
          <a:extLst>
            <a:ext uri="{FF2B5EF4-FFF2-40B4-BE49-F238E27FC236}">
              <a16:creationId xmlns:a16="http://schemas.microsoft.com/office/drawing/2014/main" xmlns="" id="{B2E5C7AC-669F-427D-AC17-B1FD20AD2F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67" name="AutoShape 244">
          <a:extLst>
            <a:ext uri="{FF2B5EF4-FFF2-40B4-BE49-F238E27FC236}">
              <a16:creationId xmlns:a16="http://schemas.microsoft.com/office/drawing/2014/main" xmlns="" id="{89E826D4-2998-43AC-A97E-A39DFCFAE4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68" name="AutoShape 243">
          <a:extLst>
            <a:ext uri="{FF2B5EF4-FFF2-40B4-BE49-F238E27FC236}">
              <a16:creationId xmlns:a16="http://schemas.microsoft.com/office/drawing/2014/main" xmlns="" id="{8508CAFA-613D-456C-8E97-C82C0584A5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69" name="AutoShape 242">
          <a:extLst>
            <a:ext uri="{FF2B5EF4-FFF2-40B4-BE49-F238E27FC236}">
              <a16:creationId xmlns:a16="http://schemas.microsoft.com/office/drawing/2014/main" xmlns="" id="{AB8E262B-99BA-4307-8825-1EF10016BD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70" name="AutoShape 241">
          <a:extLst>
            <a:ext uri="{FF2B5EF4-FFF2-40B4-BE49-F238E27FC236}">
              <a16:creationId xmlns:a16="http://schemas.microsoft.com/office/drawing/2014/main" xmlns="" id="{F2DF87DF-C0D3-4283-A94F-9D695D5550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71" name="AutoShape 240">
          <a:extLst>
            <a:ext uri="{FF2B5EF4-FFF2-40B4-BE49-F238E27FC236}">
              <a16:creationId xmlns:a16="http://schemas.microsoft.com/office/drawing/2014/main" xmlns="" id="{8572FBC4-9C91-4626-A11C-AA67F0F2A6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72" name="AutoShape 239">
          <a:extLst>
            <a:ext uri="{FF2B5EF4-FFF2-40B4-BE49-F238E27FC236}">
              <a16:creationId xmlns:a16="http://schemas.microsoft.com/office/drawing/2014/main" xmlns="" id="{F1B62659-E69F-42EE-8059-5B258F15A2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73" name="AutoShape 238">
          <a:extLst>
            <a:ext uri="{FF2B5EF4-FFF2-40B4-BE49-F238E27FC236}">
              <a16:creationId xmlns:a16="http://schemas.microsoft.com/office/drawing/2014/main" xmlns="" id="{AF1EE907-5646-4B96-A2AC-3763767E5A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74" name="AutoShape 237">
          <a:extLst>
            <a:ext uri="{FF2B5EF4-FFF2-40B4-BE49-F238E27FC236}">
              <a16:creationId xmlns:a16="http://schemas.microsoft.com/office/drawing/2014/main" xmlns="" id="{85D6D5A0-CE7F-4B7A-B9A0-6C306DAF29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75" name="AutoShape 236">
          <a:extLst>
            <a:ext uri="{FF2B5EF4-FFF2-40B4-BE49-F238E27FC236}">
              <a16:creationId xmlns:a16="http://schemas.microsoft.com/office/drawing/2014/main" xmlns="" id="{10218174-A22A-453E-8E9C-8B7E9066C7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76" name="AutoShape 235">
          <a:extLst>
            <a:ext uri="{FF2B5EF4-FFF2-40B4-BE49-F238E27FC236}">
              <a16:creationId xmlns:a16="http://schemas.microsoft.com/office/drawing/2014/main" xmlns="" id="{4FC4D280-F7D1-449E-858D-876679DFE6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77" name="AutoShape 234">
          <a:extLst>
            <a:ext uri="{FF2B5EF4-FFF2-40B4-BE49-F238E27FC236}">
              <a16:creationId xmlns:a16="http://schemas.microsoft.com/office/drawing/2014/main" xmlns="" id="{9E7CC981-6681-4B1E-A2A1-FB0741CC6A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78" name="AutoShape 233">
          <a:extLst>
            <a:ext uri="{FF2B5EF4-FFF2-40B4-BE49-F238E27FC236}">
              <a16:creationId xmlns:a16="http://schemas.microsoft.com/office/drawing/2014/main" xmlns="" id="{D7FEF039-2DAD-486C-B59A-5CCAAA601F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79" name="AutoShape 232">
          <a:extLst>
            <a:ext uri="{FF2B5EF4-FFF2-40B4-BE49-F238E27FC236}">
              <a16:creationId xmlns:a16="http://schemas.microsoft.com/office/drawing/2014/main" xmlns="" id="{E145014E-0338-438A-BABE-6F32520793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80" name="AutoShape 231">
          <a:extLst>
            <a:ext uri="{FF2B5EF4-FFF2-40B4-BE49-F238E27FC236}">
              <a16:creationId xmlns:a16="http://schemas.microsoft.com/office/drawing/2014/main" xmlns="" id="{28475EC8-4CD0-4F1F-BF82-A676438399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1800225</xdr:colOff>
      <xdr:row>53</xdr:row>
      <xdr:rowOff>38100</xdr:rowOff>
    </xdr:to>
    <xdr:sp macro="" textlink="">
      <xdr:nvSpPr>
        <xdr:cNvPr id="4181" name="AutoShape 230">
          <a:extLst>
            <a:ext uri="{FF2B5EF4-FFF2-40B4-BE49-F238E27FC236}">
              <a16:creationId xmlns:a16="http://schemas.microsoft.com/office/drawing/2014/main" xmlns="" id="{2A8BCB42-A33A-4C71-8114-423E7E4B70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xmlns="" id="{00000000-0008-0000-02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xmlns="" id="{A128B1BD-EFD6-49C7-834E-92C2C5B6F8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xmlns="" id="{DB8BED39-6DE3-4A77-906C-FE2E25650A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xmlns="" id="{8482D122-B647-4460-B0FE-9F9C9CEC60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xmlns="" id="{F56A3A40-423F-48C2-8EFD-13845D3585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xmlns="" id="{9688A711-2093-4827-BCD5-402960ADEF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xmlns="" id="{260D7E28-95D1-45FB-A868-57CA4353C4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xmlns="" id="{58063BA3-22A6-4FA5-B73C-98A1EE04E7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xmlns="" id="{E6742E74-2E6A-4A76-8CB5-351A9CCAA1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xmlns="" id="{D57F3F31-3DEC-487F-9C97-9ABED76396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xmlns="" id="{0ECECBFA-092C-443E-82DF-78C0A5478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514350</xdr:colOff>
      <xdr:row>52</xdr:row>
      <xdr:rowOff>19050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xmlns="" id="{02936C0D-8610-4019-A70D-0351AC40D6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86" name="_x0000_t202" hidden="1">
          <a:extLst>
            <a:ext uri="{FF2B5EF4-FFF2-40B4-BE49-F238E27FC236}">
              <a16:creationId xmlns:a16="http://schemas.microsoft.com/office/drawing/2014/main" xmlns="" id="{00000000-0008-0000-03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84" name="_x0000_t202" hidden="1">
          <a:extLst>
            <a:ext uri="{FF2B5EF4-FFF2-40B4-BE49-F238E27FC236}">
              <a16:creationId xmlns:a16="http://schemas.microsoft.com/office/drawing/2014/main" xmlns="" id="{00000000-0008-0000-03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82" name="_x0000_t202" hidden="1">
          <a:extLst>
            <a:ext uri="{FF2B5EF4-FFF2-40B4-BE49-F238E27FC236}">
              <a16:creationId xmlns:a16="http://schemas.microsoft.com/office/drawing/2014/main" xmlns="" id="{00000000-0008-0000-03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80" name="_x0000_t202" hidden="1">
          <a:extLst>
            <a:ext uri="{FF2B5EF4-FFF2-40B4-BE49-F238E27FC236}">
              <a16:creationId xmlns:a16="http://schemas.microsoft.com/office/drawing/2014/main" xmlns="" id="{00000000-0008-0000-03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78" name="_x0000_t202" hidden="1">
          <a:extLst>
            <a:ext uri="{FF2B5EF4-FFF2-40B4-BE49-F238E27FC236}">
              <a16:creationId xmlns:a16="http://schemas.microsoft.com/office/drawing/2014/main" xmlns="" id="{00000000-0008-0000-03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76" name="_x0000_t202" hidden="1">
          <a:extLst>
            <a:ext uri="{FF2B5EF4-FFF2-40B4-BE49-F238E27FC236}">
              <a16:creationId xmlns:a16="http://schemas.microsoft.com/office/drawing/2014/main" xmlns="" id="{00000000-0008-0000-03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xmlns="" id="{00000000-0008-0000-03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92" name="_x0000_t202" hidden="1">
          <a:extLst>
            <a:ext uri="{FF2B5EF4-FFF2-40B4-BE49-F238E27FC236}">
              <a16:creationId xmlns:a16="http://schemas.microsoft.com/office/drawing/2014/main" xmlns="" id="{00000000-0008-0000-0300-00001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91" name="_x0000_t202" hidden="1">
          <a:extLst>
            <a:ext uri="{FF2B5EF4-FFF2-40B4-BE49-F238E27FC236}">
              <a16:creationId xmlns:a16="http://schemas.microsoft.com/office/drawing/2014/main" xmlns="" id="{00000000-0008-0000-0300-000013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90" name="_x0000_t202" hidden="1">
          <a:extLst>
            <a:ext uri="{FF2B5EF4-FFF2-40B4-BE49-F238E27FC236}">
              <a16:creationId xmlns:a16="http://schemas.microsoft.com/office/drawing/2014/main" xmlns="" id="{00000000-0008-0000-0300-00001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89" name="_x0000_t202" hidden="1">
          <a:extLst>
            <a:ext uri="{FF2B5EF4-FFF2-40B4-BE49-F238E27FC236}">
              <a16:creationId xmlns:a16="http://schemas.microsoft.com/office/drawing/2014/main" xmlns="" id="{00000000-0008-0000-0300-000011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88" name="_x0000_t202" hidden="1">
          <a:extLst>
            <a:ext uri="{FF2B5EF4-FFF2-40B4-BE49-F238E27FC236}">
              <a16:creationId xmlns:a16="http://schemas.microsoft.com/office/drawing/2014/main" xmlns="" id="{00000000-0008-0000-03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87" name="_x0000_t202" hidden="1">
          <a:extLst>
            <a:ext uri="{FF2B5EF4-FFF2-40B4-BE49-F238E27FC236}">
              <a16:creationId xmlns:a16="http://schemas.microsoft.com/office/drawing/2014/main" xmlns="" id="{00000000-0008-0000-0300-00000F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17" name="AutoShape 20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18" name="AutoShape 19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21" name="AutoShape 16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22" name="AutoShape 15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23" name="AutoShape 14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24" name="AutoShape 20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25" name="AutoShape 19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26" name="AutoShape 18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27" name="AutoShape 17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29" name="AutoShape 15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" name="AutoShape 14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" name="AutoShape 2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72" name="AutoShape 19">
          <a:extLst>
            <a:ext uri="{FF2B5EF4-FFF2-40B4-BE49-F238E27FC236}">
              <a16:creationId xmlns:a16="http://schemas.microsoft.com/office/drawing/2014/main" xmlns="" id="{00000000-0008-0000-0300-00000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73" name="AutoShape 18">
          <a:extLst>
            <a:ext uri="{FF2B5EF4-FFF2-40B4-BE49-F238E27FC236}">
              <a16:creationId xmlns:a16="http://schemas.microsoft.com/office/drawing/2014/main" xmlns="" id="{00000000-0008-0000-0300-00000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75" name="AutoShape 17">
          <a:extLst>
            <a:ext uri="{FF2B5EF4-FFF2-40B4-BE49-F238E27FC236}">
              <a16:creationId xmlns:a16="http://schemas.microsoft.com/office/drawing/2014/main" xmlns="" id="{00000000-0008-0000-0300-00000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77" name="AutoShape 16">
          <a:extLst>
            <a:ext uri="{FF2B5EF4-FFF2-40B4-BE49-F238E27FC236}">
              <a16:creationId xmlns:a16="http://schemas.microsoft.com/office/drawing/2014/main" xmlns="" id="{00000000-0008-0000-0300-00000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79" name="AutoShape 15">
          <a:extLst>
            <a:ext uri="{FF2B5EF4-FFF2-40B4-BE49-F238E27FC236}">
              <a16:creationId xmlns:a16="http://schemas.microsoft.com/office/drawing/2014/main" xmlns="" id="{00000000-0008-0000-0300-00000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81" name="AutoShape 14">
          <a:extLst>
            <a:ext uri="{FF2B5EF4-FFF2-40B4-BE49-F238E27FC236}">
              <a16:creationId xmlns:a16="http://schemas.microsoft.com/office/drawing/2014/main" xmlns="" id="{00000000-0008-0000-0300-00000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83" name="AutoShape 20">
          <a:extLst>
            <a:ext uri="{FF2B5EF4-FFF2-40B4-BE49-F238E27FC236}">
              <a16:creationId xmlns:a16="http://schemas.microsoft.com/office/drawing/2014/main" xmlns="" id="{00000000-0008-0000-0300-00000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85" name="AutoShape 19">
          <a:extLst>
            <a:ext uri="{FF2B5EF4-FFF2-40B4-BE49-F238E27FC236}">
              <a16:creationId xmlns:a16="http://schemas.microsoft.com/office/drawing/2014/main" xmlns="" id="{00000000-0008-0000-0300-00000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93" name="AutoShape 18">
          <a:extLst>
            <a:ext uri="{FF2B5EF4-FFF2-40B4-BE49-F238E27FC236}">
              <a16:creationId xmlns:a16="http://schemas.microsoft.com/office/drawing/2014/main" xmlns="" id="{00000000-0008-0000-0300-00001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94" name="AutoShape 17">
          <a:extLst>
            <a:ext uri="{FF2B5EF4-FFF2-40B4-BE49-F238E27FC236}">
              <a16:creationId xmlns:a16="http://schemas.microsoft.com/office/drawing/2014/main" xmlns="" id="{00000000-0008-0000-0300-00001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95" name="AutoShape 16">
          <a:extLst>
            <a:ext uri="{FF2B5EF4-FFF2-40B4-BE49-F238E27FC236}">
              <a16:creationId xmlns:a16="http://schemas.microsoft.com/office/drawing/2014/main" xmlns="" id="{00000000-0008-0000-0300-00001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96" name="AutoShape 15">
          <a:extLst>
            <a:ext uri="{FF2B5EF4-FFF2-40B4-BE49-F238E27FC236}">
              <a16:creationId xmlns:a16="http://schemas.microsoft.com/office/drawing/2014/main" xmlns="" id="{00000000-0008-0000-0300-00001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97" name="AutoShape 14">
          <a:extLst>
            <a:ext uri="{FF2B5EF4-FFF2-40B4-BE49-F238E27FC236}">
              <a16:creationId xmlns:a16="http://schemas.microsoft.com/office/drawing/2014/main" xmlns="" id="{00000000-0008-0000-0300-00001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98" name="AutoShape 20">
          <a:extLst>
            <a:ext uri="{FF2B5EF4-FFF2-40B4-BE49-F238E27FC236}">
              <a16:creationId xmlns:a16="http://schemas.microsoft.com/office/drawing/2014/main" xmlns="" id="{00000000-0008-0000-0300-00001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099" name="AutoShape 19">
          <a:extLst>
            <a:ext uri="{FF2B5EF4-FFF2-40B4-BE49-F238E27FC236}">
              <a16:creationId xmlns:a16="http://schemas.microsoft.com/office/drawing/2014/main" xmlns="" id="{00000000-0008-0000-0300-00001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00" name="AutoShape 18">
          <a:extLst>
            <a:ext uri="{FF2B5EF4-FFF2-40B4-BE49-F238E27FC236}">
              <a16:creationId xmlns:a16="http://schemas.microsoft.com/office/drawing/2014/main" xmlns="" id="{00000000-0008-0000-0300-00001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01" name="AutoShape 17">
          <a:extLst>
            <a:ext uri="{FF2B5EF4-FFF2-40B4-BE49-F238E27FC236}">
              <a16:creationId xmlns:a16="http://schemas.microsoft.com/office/drawing/2014/main" xmlns="" id="{00000000-0008-0000-0300-00001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02" name="AutoShape 16">
          <a:extLst>
            <a:ext uri="{FF2B5EF4-FFF2-40B4-BE49-F238E27FC236}">
              <a16:creationId xmlns:a16="http://schemas.microsoft.com/office/drawing/2014/main" xmlns="" id="{00000000-0008-0000-0300-00001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03" name="AutoShape 15">
          <a:extLst>
            <a:ext uri="{FF2B5EF4-FFF2-40B4-BE49-F238E27FC236}">
              <a16:creationId xmlns:a16="http://schemas.microsoft.com/office/drawing/2014/main" xmlns="" id="{00000000-0008-0000-0300-00001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04" name="AutoShape 14">
          <a:extLst>
            <a:ext uri="{FF2B5EF4-FFF2-40B4-BE49-F238E27FC236}">
              <a16:creationId xmlns:a16="http://schemas.microsoft.com/office/drawing/2014/main" xmlns="" id="{00000000-0008-0000-0300-00002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05" name="AutoShape 20">
          <a:extLst>
            <a:ext uri="{FF2B5EF4-FFF2-40B4-BE49-F238E27FC236}">
              <a16:creationId xmlns:a16="http://schemas.microsoft.com/office/drawing/2014/main" xmlns="" id="{00000000-0008-0000-0300-00002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06" name="AutoShape 19">
          <a:extLst>
            <a:ext uri="{FF2B5EF4-FFF2-40B4-BE49-F238E27FC236}">
              <a16:creationId xmlns:a16="http://schemas.microsoft.com/office/drawing/2014/main" xmlns="" id="{00000000-0008-0000-0300-00002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07" name="AutoShape 18">
          <a:extLst>
            <a:ext uri="{FF2B5EF4-FFF2-40B4-BE49-F238E27FC236}">
              <a16:creationId xmlns:a16="http://schemas.microsoft.com/office/drawing/2014/main" xmlns="" id="{00000000-0008-0000-0300-00002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08" name="AutoShape 17">
          <a:extLst>
            <a:ext uri="{FF2B5EF4-FFF2-40B4-BE49-F238E27FC236}">
              <a16:creationId xmlns:a16="http://schemas.microsoft.com/office/drawing/2014/main" xmlns="" id="{00000000-0008-0000-0300-00002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09" name="AutoShape 16">
          <a:extLst>
            <a:ext uri="{FF2B5EF4-FFF2-40B4-BE49-F238E27FC236}">
              <a16:creationId xmlns:a16="http://schemas.microsoft.com/office/drawing/2014/main" xmlns="" id="{00000000-0008-0000-0300-00002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10" name="AutoShape 15">
          <a:extLst>
            <a:ext uri="{FF2B5EF4-FFF2-40B4-BE49-F238E27FC236}">
              <a16:creationId xmlns:a16="http://schemas.microsoft.com/office/drawing/2014/main" xmlns="" id="{00000000-0008-0000-0300-00002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11" name="AutoShape 14">
          <a:extLst>
            <a:ext uri="{FF2B5EF4-FFF2-40B4-BE49-F238E27FC236}">
              <a16:creationId xmlns:a16="http://schemas.microsoft.com/office/drawing/2014/main" xmlns="" id="{00000000-0008-0000-0300-00002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12" name="AutoShape 20">
          <a:extLst>
            <a:ext uri="{FF2B5EF4-FFF2-40B4-BE49-F238E27FC236}">
              <a16:creationId xmlns:a16="http://schemas.microsoft.com/office/drawing/2014/main" xmlns="" id="{00000000-0008-0000-0300-00002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13" name="AutoShape 19">
          <a:extLst>
            <a:ext uri="{FF2B5EF4-FFF2-40B4-BE49-F238E27FC236}">
              <a16:creationId xmlns:a16="http://schemas.microsoft.com/office/drawing/2014/main" xmlns="" id="{00000000-0008-0000-0300-00002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14" name="AutoShape 18">
          <a:extLst>
            <a:ext uri="{FF2B5EF4-FFF2-40B4-BE49-F238E27FC236}">
              <a16:creationId xmlns:a16="http://schemas.microsoft.com/office/drawing/2014/main" xmlns="" id="{00000000-0008-0000-0300-00002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15" name="AutoShape 17">
          <a:extLst>
            <a:ext uri="{FF2B5EF4-FFF2-40B4-BE49-F238E27FC236}">
              <a16:creationId xmlns:a16="http://schemas.microsoft.com/office/drawing/2014/main" xmlns="" id="{00000000-0008-0000-0300-00002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16" name="AutoShape 16">
          <a:extLst>
            <a:ext uri="{FF2B5EF4-FFF2-40B4-BE49-F238E27FC236}">
              <a16:creationId xmlns:a16="http://schemas.microsoft.com/office/drawing/2014/main" xmlns="" id="{00000000-0008-0000-0300-00002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17" name="AutoShape 15">
          <a:extLst>
            <a:ext uri="{FF2B5EF4-FFF2-40B4-BE49-F238E27FC236}">
              <a16:creationId xmlns:a16="http://schemas.microsoft.com/office/drawing/2014/main" xmlns="" id="{00000000-0008-0000-0300-00002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18" name="AutoShape 14">
          <a:extLst>
            <a:ext uri="{FF2B5EF4-FFF2-40B4-BE49-F238E27FC236}">
              <a16:creationId xmlns:a16="http://schemas.microsoft.com/office/drawing/2014/main" xmlns="" id="{00000000-0008-0000-0300-00002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19" name="AutoShape 20">
          <a:extLst>
            <a:ext uri="{FF2B5EF4-FFF2-40B4-BE49-F238E27FC236}">
              <a16:creationId xmlns:a16="http://schemas.microsoft.com/office/drawing/2014/main" xmlns="" id="{00000000-0008-0000-0300-00002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20" name="AutoShape 19">
          <a:extLst>
            <a:ext uri="{FF2B5EF4-FFF2-40B4-BE49-F238E27FC236}">
              <a16:creationId xmlns:a16="http://schemas.microsoft.com/office/drawing/2014/main" xmlns="" id="{00000000-0008-0000-0300-00003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21" name="AutoShape 18">
          <a:extLst>
            <a:ext uri="{FF2B5EF4-FFF2-40B4-BE49-F238E27FC236}">
              <a16:creationId xmlns:a16="http://schemas.microsoft.com/office/drawing/2014/main" xmlns="" id="{00000000-0008-0000-0300-00003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22" name="AutoShape 17">
          <a:extLst>
            <a:ext uri="{FF2B5EF4-FFF2-40B4-BE49-F238E27FC236}">
              <a16:creationId xmlns:a16="http://schemas.microsoft.com/office/drawing/2014/main" xmlns="" id="{00000000-0008-0000-0300-00003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23" name="AutoShape 16">
          <a:extLst>
            <a:ext uri="{FF2B5EF4-FFF2-40B4-BE49-F238E27FC236}">
              <a16:creationId xmlns:a16="http://schemas.microsoft.com/office/drawing/2014/main" xmlns="" id="{00000000-0008-0000-0300-00003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24" name="AutoShape 15">
          <a:extLst>
            <a:ext uri="{FF2B5EF4-FFF2-40B4-BE49-F238E27FC236}">
              <a16:creationId xmlns:a16="http://schemas.microsoft.com/office/drawing/2014/main" xmlns="" id="{00000000-0008-0000-0300-00003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25" name="AutoShape 14">
          <a:extLst>
            <a:ext uri="{FF2B5EF4-FFF2-40B4-BE49-F238E27FC236}">
              <a16:creationId xmlns:a16="http://schemas.microsoft.com/office/drawing/2014/main" xmlns="" id="{00000000-0008-0000-0300-00003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26" name="AutoShape 20">
          <a:extLst>
            <a:ext uri="{FF2B5EF4-FFF2-40B4-BE49-F238E27FC236}">
              <a16:creationId xmlns:a16="http://schemas.microsoft.com/office/drawing/2014/main" xmlns="" id="{00000000-0008-0000-0300-00003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27" name="AutoShape 19">
          <a:extLst>
            <a:ext uri="{FF2B5EF4-FFF2-40B4-BE49-F238E27FC236}">
              <a16:creationId xmlns:a16="http://schemas.microsoft.com/office/drawing/2014/main" xmlns="" id="{00000000-0008-0000-0300-00003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28" name="AutoShape 18">
          <a:extLst>
            <a:ext uri="{FF2B5EF4-FFF2-40B4-BE49-F238E27FC236}">
              <a16:creationId xmlns:a16="http://schemas.microsoft.com/office/drawing/2014/main" xmlns="" id="{00000000-0008-0000-0300-00003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29" name="AutoShape 17">
          <a:extLst>
            <a:ext uri="{FF2B5EF4-FFF2-40B4-BE49-F238E27FC236}">
              <a16:creationId xmlns:a16="http://schemas.microsoft.com/office/drawing/2014/main" xmlns="" id="{00000000-0008-0000-0300-00003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30" name="AutoShape 16">
          <a:extLst>
            <a:ext uri="{FF2B5EF4-FFF2-40B4-BE49-F238E27FC236}">
              <a16:creationId xmlns:a16="http://schemas.microsoft.com/office/drawing/2014/main" xmlns="" id="{00000000-0008-0000-0300-00003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31" name="AutoShape 15">
          <a:extLst>
            <a:ext uri="{FF2B5EF4-FFF2-40B4-BE49-F238E27FC236}">
              <a16:creationId xmlns:a16="http://schemas.microsoft.com/office/drawing/2014/main" xmlns="" id="{00000000-0008-0000-0300-00003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32" name="AutoShape 14">
          <a:extLst>
            <a:ext uri="{FF2B5EF4-FFF2-40B4-BE49-F238E27FC236}">
              <a16:creationId xmlns:a16="http://schemas.microsoft.com/office/drawing/2014/main" xmlns="" id="{00000000-0008-0000-0300-00003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33" name="AutoShape 20">
          <a:extLst>
            <a:ext uri="{FF2B5EF4-FFF2-40B4-BE49-F238E27FC236}">
              <a16:creationId xmlns:a16="http://schemas.microsoft.com/office/drawing/2014/main" xmlns="" id="{00000000-0008-0000-0300-00003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34" name="AutoShape 19">
          <a:extLst>
            <a:ext uri="{FF2B5EF4-FFF2-40B4-BE49-F238E27FC236}">
              <a16:creationId xmlns:a16="http://schemas.microsoft.com/office/drawing/2014/main" xmlns="" id="{00000000-0008-0000-0300-00003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35" name="AutoShape 18">
          <a:extLst>
            <a:ext uri="{FF2B5EF4-FFF2-40B4-BE49-F238E27FC236}">
              <a16:creationId xmlns:a16="http://schemas.microsoft.com/office/drawing/2014/main" xmlns="" id="{00000000-0008-0000-0300-00003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36" name="AutoShape 17">
          <a:extLst>
            <a:ext uri="{FF2B5EF4-FFF2-40B4-BE49-F238E27FC236}">
              <a16:creationId xmlns:a16="http://schemas.microsoft.com/office/drawing/2014/main" xmlns="" id="{00000000-0008-0000-0300-00004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37" name="AutoShape 16">
          <a:extLst>
            <a:ext uri="{FF2B5EF4-FFF2-40B4-BE49-F238E27FC236}">
              <a16:creationId xmlns:a16="http://schemas.microsoft.com/office/drawing/2014/main" xmlns="" id="{00000000-0008-0000-0300-00004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38" name="AutoShape 15">
          <a:extLst>
            <a:ext uri="{FF2B5EF4-FFF2-40B4-BE49-F238E27FC236}">
              <a16:creationId xmlns:a16="http://schemas.microsoft.com/office/drawing/2014/main" xmlns="" id="{00000000-0008-0000-0300-00004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39" name="AutoShape 14">
          <a:extLst>
            <a:ext uri="{FF2B5EF4-FFF2-40B4-BE49-F238E27FC236}">
              <a16:creationId xmlns:a16="http://schemas.microsoft.com/office/drawing/2014/main" xmlns="" id="{00000000-0008-0000-0300-00004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2" name="AutoShape 20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4" name="AutoShape 18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5" name="AutoShape 17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6" name="AutoShape 16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7" name="AutoShape 15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8" name="AutoShape 14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40" name="AutoShape 20">
          <a:extLst>
            <a:ext uri="{FF2B5EF4-FFF2-40B4-BE49-F238E27FC236}">
              <a16:creationId xmlns:a16="http://schemas.microsoft.com/office/drawing/2014/main" xmlns="" id="{00000000-0008-0000-0300-00004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41" name="AutoShape 19">
          <a:extLst>
            <a:ext uri="{FF2B5EF4-FFF2-40B4-BE49-F238E27FC236}">
              <a16:creationId xmlns:a16="http://schemas.microsoft.com/office/drawing/2014/main" xmlns="" id="{00000000-0008-0000-0300-00004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42" name="AutoShape 18">
          <a:extLst>
            <a:ext uri="{FF2B5EF4-FFF2-40B4-BE49-F238E27FC236}">
              <a16:creationId xmlns:a16="http://schemas.microsoft.com/office/drawing/2014/main" xmlns="" id="{00000000-0008-0000-0300-00004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43" name="AutoShape 17">
          <a:extLst>
            <a:ext uri="{FF2B5EF4-FFF2-40B4-BE49-F238E27FC236}">
              <a16:creationId xmlns:a16="http://schemas.microsoft.com/office/drawing/2014/main" xmlns="" id="{00000000-0008-0000-0300-00004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44" name="AutoShape 16">
          <a:extLst>
            <a:ext uri="{FF2B5EF4-FFF2-40B4-BE49-F238E27FC236}">
              <a16:creationId xmlns:a16="http://schemas.microsoft.com/office/drawing/2014/main" xmlns="" id="{00000000-0008-0000-0300-00004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45" name="AutoShape 15">
          <a:extLst>
            <a:ext uri="{FF2B5EF4-FFF2-40B4-BE49-F238E27FC236}">
              <a16:creationId xmlns:a16="http://schemas.microsoft.com/office/drawing/2014/main" xmlns="" id="{00000000-0008-0000-0300-00004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46" name="AutoShape 14">
          <a:extLst>
            <a:ext uri="{FF2B5EF4-FFF2-40B4-BE49-F238E27FC236}">
              <a16:creationId xmlns:a16="http://schemas.microsoft.com/office/drawing/2014/main" xmlns="" id="{00000000-0008-0000-0300-00004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9" name="AutoShape 20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41" name="AutoShape 18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42" name="AutoShape 17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43" name="AutoShape 16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44" name="AutoShape 15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45" name="AutoShape 14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46" name="AutoShape 20">
          <a:extLst>
            <a:ext uri="{FF2B5EF4-FFF2-40B4-BE49-F238E27FC236}">
              <a16:creationId xmlns:a16="http://schemas.microsoft.com/office/drawing/2014/main" xmlns="" id="{8AFF7120-A6D1-4C42-91ED-EB2036259E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47" name="AutoShape 19">
          <a:extLst>
            <a:ext uri="{FF2B5EF4-FFF2-40B4-BE49-F238E27FC236}">
              <a16:creationId xmlns:a16="http://schemas.microsoft.com/office/drawing/2014/main" xmlns="" id="{9D66C3F1-F4C9-4F96-862F-72F9E1F1E7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48" name="AutoShape 18">
          <a:extLst>
            <a:ext uri="{FF2B5EF4-FFF2-40B4-BE49-F238E27FC236}">
              <a16:creationId xmlns:a16="http://schemas.microsoft.com/office/drawing/2014/main" xmlns="" id="{C0883060-556D-4A24-855F-43308D48D5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49" name="AutoShape 17">
          <a:extLst>
            <a:ext uri="{FF2B5EF4-FFF2-40B4-BE49-F238E27FC236}">
              <a16:creationId xmlns:a16="http://schemas.microsoft.com/office/drawing/2014/main" xmlns="" id="{ADCA079A-3862-4E1A-B2E1-535BD7E820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50" name="AutoShape 16">
          <a:extLst>
            <a:ext uri="{FF2B5EF4-FFF2-40B4-BE49-F238E27FC236}">
              <a16:creationId xmlns:a16="http://schemas.microsoft.com/office/drawing/2014/main" xmlns="" id="{8B2A2A23-24B7-4ED5-BAD6-716DA2DCC7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51" name="AutoShape 15">
          <a:extLst>
            <a:ext uri="{FF2B5EF4-FFF2-40B4-BE49-F238E27FC236}">
              <a16:creationId xmlns:a16="http://schemas.microsoft.com/office/drawing/2014/main" xmlns="" id="{B2BDE8AA-1127-449D-9E4D-A4B8E3B019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52" name="AutoShape 14">
          <a:extLst>
            <a:ext uri="{FF2B5EF4-FFF2-40B4-BE49-F238E27FC236}">
              <a16:creationId xmlns:a16="http://schemas.microsoft.com/office/drawing/2014/main" xmlns="" id="{10139671-AE42-49EB-A9C1-DD4D6AD715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53" name="AutoShape 20">
          <a:extLst>
            <a:ext uri="{FF2B5EF4-FFF2-40B4-BE49-F238E27FC236}">
              <a16:creationId xmlns:a16="http://schemas.microsoft.com/office/drawing/2014/main" xmlns="" id="{D794E2E0-221E-4765-87D8-C8346016F5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54" name="AutoShape 19">
          <a:extLst>
            <a:ext uri="{FF2B5EF4-FFF2-40B4-BE49-F238E27FC236}">
              <a16:creationId xmlns:a16="http://schemas.microsoft.com/office/drawing/2014/main" xmlns="" id="{DD7466A7-33C1-4297-8054-1574B93D4E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55" name="AutoShape 18">
          <a:extLst>
            <a:ext uri="{FF2B5EF4-FFF2-40B4-BE49-F238E27FC236}">
              <a16:creationId xmlns:a16="http://schemas.microsoft.com/office/drawing/2014/main" xmlns="" id="{282DC64A-8C44-400C-890F-6784D3FBF9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56" name="AutoShape 17">
          <a:extLst>
            <a:ext uri="{FF2B5EF4-FFF2-40B4-BE49-F238E27FC236}">
              <a16:creationId xmlns:a16="http://schemas.microsoft.com/office/drawing/2014/main" xmlns="" id="{8D959F8A-7E39-45A6-9FC3-FB4B8DDB8E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57" name="AutoShape 16">
          <a:extLst>
            <a:ext uri="{FF2B5EF4-FFF2-40B4-BE49-F238E27FC236}">
              <a16:creationId xmlns:a16="http://schemas.microsoft.com/office/drawing/2014/main" xmlns="" id="{39B8EDAF-6882-4D7E-9396-A581782E36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58" name="AutoShape 15">
          <a:extLst>
            <a:ext uri="{FF2B5EF4-FFF2-40B4-BE49-F238E27FC236}">
              <a16:creationId xmlns:a16="http://schemas.microsoft.com/office/drawing/2014/main" xmlns="" id="{F61A66C9-68AE-401B-ABB8-ADB3B7A54D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59" name="AutoShape 14">
          <a:extLst>
            <a:ext uri="{FF2B5EF4-FFF2-40B4-BE49-F238E27FC236}">
              <a16:creationId xmlns:a16="http://schemas.microsoft.com/office/drawing/2014/main" xmlns="" id="{E2F77124-B2E7-4811-841F-13C8DA0104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60" name="AutoShape 20">
          <a:extLst>
            <a:ext uri="{FF2B5EF4-FFF2-40B4-BE49-F238E27FC236}">
              <a16:creationId xmlns:a16="http://schemas.microsoft.com/office/drawing/2014/main" xmlns="" id="{CDD2B450-6511-403D-85C9-6663221BCC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61" name="AutoShape 19">
          <a:extLst>
            <a:ext uri="{FF2B5EF4-FFF2-40B4-BE49-F238E27FC236}">
              <a16:creationId xmlns:a16="http://schemas.microsoft.com/office/drawing/2014/main" xmlns="" id="{0BA6FBC4-3D59-41F9-B47F-D5F93E72FA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62" name="AutoShape 18">
          <a:extLst>
            <a:ext uri="{FF2B5EF4-FFF2-40B4-BE49-F238E27FC236}">
              <a16:creationId xmlns:a16="http://schemas.microsoft.com/office/drawing/2014/main" xmlns="" id="{DEB38165-52D1-47CE-A6EA-6EABBC9031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63" name="AutoShape 17">
          <a:extLst>
            <a:ext uri="{FF2B5EF4-FFF2-40B4-BE49-F238E27FC236}">
              <a16:creationId xmlns:a16="http://schemas.microsoft.com/office/drawing/2014/main" xmlns="" id="{A899BAFE-C823-4304-BFB4-678048384C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47" name="AutoShape 16">
          <a:extLst>
            <a:ext uri="{FF2B5EF4-FFF2-40B4-BE49-F238E27FC236}">
              <a16:creationId xmlns:a16="http://schemas.microsoft.com/office/drawing/2014/main" xmlns="" id="{4A429809-DC96-4DD8-9825-74896FF07D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48" name="AutoShape 15">
          <a:extLst>
            <a:ext uri="{FF2B5EF4-FFF2-40B4-BE49-F238E27FC236}">
              <a16:creationId xmlns:a16="http://schemas.microsoft.com/office/drawing/2014/main" xmlns="" id="{6F4D2692-1E11-4D56-BFF0-A5799C1927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49" name="AutoShape 14">
          <a:extLst>
            <a:ext uri="{FF2B5EF4-FFF2-40B4-BE49-F238E27FC236}">
              <a16:creationId xmlns:a16="http://schemas.microsoft.com/office/drawing/2014/main" xmlns="" id="{44D0EA4A-29BD-4B93-891E-FF220FBD54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50" name="AutoShape 20">
          <a:extLst>
            <a:ext uri="{FF2B5EF4-FFF2-40B4-BE49-F238E27FC236}">
              <a16:creationId xmlns:a16="http://schemas.microsoft.com/office/drawing/2014/main" xmlns="" id="{2E825958-E8CF-4FC6-BED8-0569D31439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51" name="AutoShape 19">
          <a:extLst>
            <a:ext uri="{FF2B5EF4-FFF2-40B4-BE49-F238E27FC236}">
              <a16:creationId xmlns:a16="http://schemas.microsoft.com/office/drawing/2014/main" xmlns="" id="{8E25B93E-16A4-4AEB-A88A-47517E3910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52" name="AutoShape 18">
          <a:extLst>
            <a:ext uri="{FF2B5EF4-FFF2-40B4-BE49-F238E27FC236}">
              <a16:creationId xmlns:a16="http://schemas.microsoft.com/office/drawing/2014/main" xmlns="" id="{5E222B3D-C6FB-4ACB-A841-AD4A5E71D4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53" name="AutoShape 17">
          <a:extLst>
            <a:ext uri="{FF2B5EF4-FFF2-40B4-BE49-F238E27FC236}">
              <a16:creationId xmlns:a16="http://schemas.microsoft.com/office/drawing/2014/main" xmlns="" id="{F9530D3A-ADD3-4836-B2EC-B0197AC16F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54" name="AutoShape 16">
          <a:extLst>
            <a:ext uri="{FF2B5EF4-FFF2-40B4-BE49-F238E27FC236}">
              <a16:creationId xmlns:a16="http://schemas.microsoft.com/office/drawing/2014/main" xmlns="" id="{8F51F746-7997-42D9-8D2B-07D8DE15CD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55" name="AutoShape 15">
          <a:extLst>
            <a:ext uri="{FF2B5EF4-FFF2-40B4-BE49-F238E27FC236}">
              <a16:creationId xmlns:a16="http://schemas.microsoft.com/office/drawing/2014/main" xmlns="" id="{16E6CBA7-12E6-4A33-A869-431B6CFAD5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56" name="AutoShape 14">
          <a:extLst>
            <a:ext uri="{FF2B5EF4-FFF2-40B4-BE49-F238E27FC236}">
              <a16:creationId xmlns:a16="http://schemas.microsoft.com/office/drawing/2014/main" xmlns="" id="{20A59FD6-645E-4D2B-B077-A2BA3DE544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57" name="AutoShape 20">
          <a:extLst>
            <a:ext uri="{FF2B5EF4-FFF2-40B4-BE49-F238E27FC236}">
              <a16:creationId xmlns:a16="http://schemas.microsoft.com/office/drawing/2014/main" xmlns="" id="{AC09187C-3906-41DD-8F1E-BB936E4F6E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58" name="AutoShape 19">
          <a:extLst>
            <a:ext uri="{FF2B5EF4-FFF2-40B4-BE49-F238E27FC236}">
              <a16:creationId xmlns:a16="http://schemas.microsoft.com/office/drawing/2014/main" xmlns="" id="{A54EAEBE-A0C9-4717-B0F0-1745BC361E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59" name="AutoShape 18">
          <a:extLst>
            <a:ext uri="{FF2B5EF4-FFF2-40B4-BE49-F238E27FC236}">
              <a16:creationId xmlns:a16="http://schemas.microsoft.com/office/drawing/2014/main" xmlns="" id="{0CF0CDDB-2A0C-4118-826C-615F6B0916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60" name="AutoShape 17">
          <a:extLst>
            <a:ext uri="{FF2B5EF4-FFF2-40B4-BE49-F238E27FC236}">
              <a16:creationId xmlns:a16="http://schemas.microsoft.com/office/drawing/2014/main" xmlns="" id="{9DE68A06-F549-4E77-A480-36D383F971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61" name="AutoShape 16">
          <a:extLst>
            <a:ext uri="{FF2B5EF4-FFF2-40B4-BE49-F238E27FC236}">
              <a16:creationId xmlns:a16="http://schemas.microsoft.com/office/drawing/2014/main" xmlns="" id="{40E09E3C-BE20-4899-B3A0-567ECBF139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62" name="AutoShape 15">
          <a:extLst>
            <a:ext uri="{FF2B5EF4-FFF2-40B4-BE49-F238E27FC236}">
              <a16:creationId xmlns:a16="http://schemas.microsoft.com/office/drawing/2014/main" xmlns="" id="{64451D84-1B7D-43D1-B230-70ADF62641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63" name="AutoShape 14">
          <a:extLst>
            <a:ext uri="{FF2B5EF4-FFF2-40B4-BE49-F238E27FC236}">
              <a16:creationId xmlns:a16="http://schemas.microsoft.com/office/drawing/2014/main" xmlns="" id="{388E4456-3DEA-4FC8-B6BA-60C82E245A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64" name="AutoShape 20">
          <a:extLst>
            <a:ext uri="{FF2B5EF4-FFF2-40B4-BE49-F238E27FC236}">
              <a16:creationId xmlns:a16="http://schemas.microsoft.com/office/drawing/2014/main" xmlns="" id="{0E4D195F-E0C6-4DCE-9D77-74B8266E2F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65" name="AutoShape 19">
          <a:extLst>
            <a:ext uri="{FF2B5EF4-FFF2-40B4-BE49-F238E27FC236}">
              <a16:creationId xmlns:a16="http://schemas.microsoft.com/office/drawing/2014/main" xmlns="" id="{76004045-9E20-4140-85DE-9B8CA6EFAA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66" name="AutoShape 18">
          <a:extLst>
            <a:ext uri="{FF2B5EF4-FFF2-40B4-BE49-F238E27FC236}">
              <a16:creationId xmlns:a16="http://schemas.microsoft.com/office/drawing/2014/main" xmlns="" id="{46F0DD67-0BD2-4E0C-BE08-838AB43A0E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67" name="AutoShape 17">
          <a:extLst>
            <a:ext uri="{FF2B5EF4-FFF2-40B4-BE49-F238E27FC236}">
              <a16:creationId xmlns:a16="http://schemas.microsoft.com/office/drawing/2014/main" xmlns="" id="{7D84C326-091C-4D3D-B8F3-DF616F46FC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68" name="AutoShape 16">
          <a:extLst>
            <a:ext uri="{FF2B5EF4-FFF2-40B4-BE49-F238E27FC236}">
              <a16:creationId xmlns:a16="http://schemas.microsoft.com/office/drawing/2014/main" xmlns="" id="{6655EDCB-2388-4FAB-A229-8E741EC969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69" name="AutoShape 15">
          <a:extLst>
            <a:ext uri="{FF2B5EF4-FFF2-40B4-BE49-F238E27FC236}">
              <a16:creationId xmlns:a16="http://schemas.microsoft.com/office/drawing/2014/main" xmlns="" id="{097FC1EB-E6C0-4867-921A-A5F6B32EC4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70" name="AutoShape 14">
          <a:extLst>
            <a:ext uri="{FF2B5EF4-FFF2-40B4-BE49-F238E27FC236}">
              <a16:creationId xmlns:a16="http://schemas.microsoft.com/office/drawing/2014/main" xmlns="" id="{1A216FB4-284B-46F2-A30A-A406829B1E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71" name="AutoShape 20">
          <a:extLst>
            <a:ext uri="{FF2B5EF4-FFF2-40B4-BE49-F238E27FC236}">
              <a16:creationId xmlns:a16="http://schemas.microsoft.com/office/drawing/2014/main" xmlns="" id="{269547AD-9A60-4FC7-9297-07849F3540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72" name="AutoShape 19">
          <a:extLst>
            <a:ext uri="{FF2B5EF4-FFF2-40B4-BE49-F238E27FC236}">
              <a16:creationId xmlns:a16="http://schemas.microsoft.com/office/drawing/2014/main" xmlns="" id="{57DE2B48-DD02-4F8D-A5B3-1445B516CE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73" name="AutoShape 18">
          <a:extLst>
            <a:ext uri="{FF2B5EF4-FFF2-40B4-BE49-F238E27FC236}">
              <a16:creationId xmlns:a16="http://schemas.microsoft.com/office/drawing/2014/main" xmlns="" id="{632AC227-C63A-473C-9F38-21B765003C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74" name="AutoShape 17">
          <a:extLst>
            <a:ext uri="{FF2B5EF4-FFF2-40B4-BE49-F238E27FC236}">
              <a16:creationId xmlns:a16="http://schemas.microsoft.com/office/drawing/2014/main" xmlns="" id="{FACA3826-6BCD-46F5-A353-605D177234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75" name="AutoShape 16">
          <a:extLst>
            <a:ext uri="{FF2B5EF4-FFF2-40B4-BE49-F238E27FC236}">
              <a16:creationId xmlns:a16="http://schemas.microsoft.com/office/drawing/2014/main" xmlns="" id="{FB4DA2EB-BFF7-48E5-BE3B-10FB1B3533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76" name="AutoShape 15">
          <a:extLst>
            <a:ext uri="{FF2B5EF4-FFF2-40B4-BE49-F238E27FC236}">
              <a16:creationId xmlns:a16="http://schemas.microsoft.com/office/drawing/2014/main" xmlns="" id="{0A9E179B-473C-481E-B273-BE67C809F3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77" name="AutoShape 14">
          <a:extLst>
            <a:ext uri="{FF2B5EF4-FFF2-40B4-BE49-F238E27FC236}">
              <a16:creationId xmlns:a16="http://schemas.microsoft.com/office/drawing/2014/main" xmlns="" id="{7E8E8424-466E-44A6-930A-3673DE2F2D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78" name="AutoShape 20">
          <a:extLst>
            <a:ext uri="{FF2B5EF4-FFF2-40B4-BE49-F238E27FC236}">
              <a16:creationId xmlns:a16="http://schemas.microsoft.com/office/drawing/2014/main" xmlns="" id="{9C977A9B-A141-47A6-89C3-144C20435D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79" name="AutoShape 19">
          <a:extLst>
            <a:ext uri="{FF2B5EF4-FFF2-40B4-BE49-F238E27FC236}">
              <a16:creationId xmlns:a16="http://schemas.microsoft.com/office/drawing/2014/main" xmlns="" id="{24469F07-7D25-47D2-92B5-40381391B9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80" name="AutoShape 18">
          <a:extLst>
            <a:ext uri="{FF2B5EF4-FFF2-40B4-BE49-F238E27FC236}">
              <a16:creationId xmlns:a16="http://schemas.microsoft.com/office/drawing/2014/main" xmlns="" id="{040FA372-0723-4EF3-94AD-3591B7E3CC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81" name="AutoShape 17">
          <a:extLst>
            <a:ext uri="{FF2B5EF4-FFF2-40B4-BE49-F238E27FC236}">
              <a16:creationId xmlns:a16="http://schemas.microsoft.com/office/drawing/2014/main" xmlns="" id="{7FB63782-0703-48C5-8D45-060161E44D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82" name="AutoShape 16">
          <a:extLst>
            <a:ext uri="{FF2B5EF4-FFF2-40B4-BE49-F238E27FC236}">
              <a16:creationId xmlns:a16="http://schemas.microsoft.com/office/drawing/2014/main" xmlns="" id="{C2BDA980-2869-4226-9E79-9073786722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83" name="AutoShape 15">
          <a:extLst>
            <a:ext uri="{FF2B5EF4-FFF2-40B4-BE49-F238E27FC236}">
              <a16:creationId xmlns:a16="http://schemas.microsoft.com/office/drawing/2014/main" xmlns="" id="{7C577D9B-3266-48A2-9415-152047F4AC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84" name="AutoShape 14">
          <a:extLst>
            <a:ext uri="{FF2B5EF4-FFF2-40B4-BE49-F238E27FC236}">
              <a16:creationId xmlns:a16="http://schemas.microsoft.com/office/drawing/2014/main" xmlns="" id="{10C9CB34-2276-45A1-80E7-FED3B94705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85" name="AutoShape 20">
          <a:extLst>
            <a:ext uri="{FF2B5EF4-FFF2-40B4-BE49-F238E27FC236}">
              <a16:creationId xmlns:a16="http://schemas.microsoft.com/office/drawing/2014/main" xmlns="" id="{6945A466-4917-49EF-914F-E3A7AFBC92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86" name="AutoShape 19">
          <a:extLst>
            <a:ext uri="{FF2B5EF4-FFF2-40B4-BE49-F238E27FC236}">
              <a16:creationId xmlns:a16="http://schemas.microsoft.com/office/drawing/2014/main" xmlns="" id="{29F635AB-AAE0-4824-9A5E-0195E5738D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87" name="AutoShape 18">
          <a:extLst>
            <a:ext uri="{FF2B5EF4-FFF2-40B4-BE49-F238E27FC236}">
              <a16:creationId xmlns:a16="http://schemas.microsoft.com/office/drawing/2014/main" xmlns="" id="{C3ABB915-0771-4B8E-B6BB-B220498E8E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88" name="AutoShape 17">
          <a:extLst>
            <a:ext uri="{FF2B5EF4-FFF2-40B4-BE49-F238E27FC236}">
              <a16:creationId xmlns:a16="http://schemas.microsoft.com/office/drawing/2014/main" xmlns="" id="{C9A09558-6C52-41EB-91AE-FE02341351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89" name="AutoShape 16">
          <a:extLst>
            <a:ext uri="{FF2B5EF4-FFF2-40B4-BE49-F238E27FC236}">
              <a16:creationId xmlns:a16="http://schemas.microsoft.com/office/drawing/2014/main" xmlns="" id="{5726E09C-5BEB-4F2A-AF20-17FAEA7CD1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90" name="AutoShape 15">
          <a:extLst>
            <a:ext uri="{FF2B5EF4-FFF2-40B4-BE49-F238E27FC236}">
              <a16:creationId xmlns:a16="http://schemas.microsoft.com/office/drawing/2014/main" xmlns="" id="{BF1ED34A-FAA4-493F-A7FA-F57BB238B2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91" name="AutoShape 14">
          <a:extLst>
            <a:ext uri="{FF2B5EF4-FFF2-40B4-BE49-F238E27FC236}">
              <a16:creationId xmlns:a16="http://schemas.microsoft.com/office/drawing/2014/main" xmlns="" id="{9795DA35-3571-4DA9-A0AA-6C49A7652F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92" name="AutoShape 20">
          <a:extLst>
            <a:ext uri="{FF2B5EF4-FFF2-40B4-BE49-F238E27FC236}">
              <a16:creationId xmlns:a16="http://schemas.microsoft.com/office/drawing/2014/main" xmlns="" id="{1CCE2E9B-149A-4277-A364-1D11D1527B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93" name="AutoShape 19">
          <a:extLst>
            <a:ext uri="{FF2B5EF4-FFF2-40B4-BE49-F238E27FC236}">
              <a16:creationId xmlns:a16="http://schemas.microsoft.com/office/drawing/2014/main" xmlns="" id="{6CF23D75-F8FE-482F-A665-04D6E4839F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94" name="AutoShape 18">
          <a:extLst>
            <a:ext uri="{FF2B5EF4-FFF2-40B4-BE49-F238E27FC236}">
              <a16:creationId xmlns:a16="http://schemas.microsoft.com/office/drawing/2014/main" xmlns="" id="{F861A905-78A4-4A3D-8CED-5C233894A8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95" name="AutoShape 17">
          <a:extLst>
            <a:ext uri="{FF2B5EF4-FFF2-40B4-BE49-F238E27FC236}">
              <a16:creationId xmlns:a16="http://schemas.microsoft.com/office/drawing/2014/main" xmlns="" id="{842E2FAD-E3F8-4846-8298-E7CD72EE71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96" name="AutoShape 16">
          <a:extLst>
            <a:ext uri="{FF2B5EF4-FFF2-40B4-BE49-F238E27FC236}">
              <a16:creationId xmlns:a16="http://schemas.microsoft.com/office/drawing/2014/main" xmlns="" id="{1C9DBD80-423B-48FF-BE70-6C1029911D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97" name="AutoShape 15">
          <a:extLst>
            <a:ext uri="{FF2B5EF4-FFF2-40B4-BE49-F238E27FC236}">
              <a16:creationId xmlns:a16="http://schemas.microsoft.com/office/drawing/2014/main" xmlns="" id="{45704418-F017-4CC3-AE96-90FD1B3C05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98" name="AutoShape 14">
          <a:extLst>
            <a:ext uri="{FF2B5EF4-FFF2-40B4-BE49-F238E27FC236}">
              <a16:creationId xmlns:a16="http://schemas.microsoft.com/office/drawing/2014/main" xmlns="" id="{657A35D7-0999-422E-8C49-AF72EBC5CB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199" name="AutoShape 20">
          <a:extLst>
            <a:ext uri="{FF2B5EF4-FFF2-40B4-BE49-F238E27FC236}">
              <a16:creationId xmlns:a16="http://schemas.microsoft.com/office/drawing/2014/main" xmlns="" id="{2B02653A-F5E7-4A0E-AB5B-CB19578BB1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200" name="AutoShape 19">
          <a:extLst>
            <a:ext uri="{FF2B5EF4-FFF2-40B4-BE49-F238E27FC236}">
              <a16:creationId xmlns:a16="http://schemas.microsoft.com/office/drawing/2014/main" xmlns="" id="{E6AC98BA-9609-43BF-9248-8361188011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201" name="AutoShape 18">
          <a:extLst>
            <a:ext uri="{FF2B5EF4-FFF2-40B4-BE49-F238E27FC236}">
              <a16:creationId xmlns:a16="http://schemas.microsoft.com/office/drawing/2014/main" xmlns="" id="{5DD8C888-7BA5-4A2D-9458-22911BF926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202" name="AutoShape 17">
          <a:extLst>
            <a:ext uri="{FF2B5EF4-FFF2-40B4-BE49-F238E27FC236}">
              <a16:creationId xmlns:a16="http://schemas.microsoft.com/office/drawing/2014/main" xmlns="" id="{ACB577AB-504B-4884-AEC7-E3DBCF9FF7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203" name="AutoShape 16">
          <a:extLst>
            <a:ext uri="{FF2B5EF4-FFF2-40B4-BE49-F238E27FC236}">
              <a16:creationId xmlns:a16="http://schemas.microsoft.com/office/drawing/2014/main" xmlns="" id="{7D1F4C6A-8B76-4CDE-844E-CE7BF9F0D1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204" name="AutoShape 15">
          <a:extLst>
            <a:ext uri="{FF2B5EF4-FFF2-40B4-BE49-F238E27FC236}">
              <a16:creationId xmlns:a16="http://schemas.microsoft.com/office/drawing/2014/main" xmlns="" id="{A07B4728-9EFF-467C-ACB9-147DBA6208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466725</xdr:colOff>
      <xdr:row>55</xdr:row>
      <xdr:rowOff>142875</xdr:rowOff>
    </xdr:to>
    <xdr:sp macro="" textlink="">
      <xdr:nvSpPr>
        <xdr:cNvPr id="3205" name="AutoShape 14">
          <a:extLst>
            <a:ext uri="{FF2B5EF4-FFF2-40B4-BE49-F238E27FC236}">
              <a16:creationId xmlns:a16="http://schemas.microsoft.com/office/drawing/2014/main" xmlns="" id="{67D9676E-C6CF-4301-B45B-926A680229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133200</xdr:colOff>
      <xdr:row>4</xdr:row>
      <xdr:rowOff>28440</xdr:rowOff>
    </xdr:from>
    <xdr:to>
      <xdr:col>0</xdr:col>
      <xdr:colOff>1418400</xdr:colOff>
      <xdr:row>6</xdr:row>
      <xdr:rowOff>65880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200" y="742680"/>
          <a:ext cx="1285200" cy="361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85680</xdr:colOff>
      <xdr:row>7</xdr:row>
      <xdr:rowOff>9360</xdr:rowOff>
    </xdr:from>
    <xdr:to>
      <xdr:col>0</xdr:col>
      <xdr:colOff>2123280</xdr:colOff>
      <xdr:row>9</xdr:row>
      <xdr:rowOff>56160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680" y="1209240"/>
          <a:ext cx="2037600" cy="370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34" name="_x0000_t202" hidden="1">
          <a:extLst>
            <a:ext uri="{FF2B5EF4-FFF2-40B4-BE49-F238E27FC236}">
              <a16:creationId xmlns:a16="http://schemas.microsoft.com/office/drawing/2014/main" xmlns="" id="{00000000-0008-0000-06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32" name="_x0000_t202" hidden="1">
          <a:extLst>
            <a:ext uri="{FF2B5EF4-FFF2-40B4-BE49-F238E27FC236}">
              <a16:creationId xmlns:a16="http://schemas.microsoft.com/office/drawing/2014/main" xmlns="" id="{00000000-0008-0000-06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30" name="_x0000_t202" hidden="1">
          <a:extLst>
            <a:ext uri="{FF2B5EF4-FFF2-40B4-BE49-F238E27FC236}">
              <a16:creationId xmlns:a16="http://schemas.microsoft.com/office/drawing/2014/main" xmlns="" id="{00000000-0008-0000-06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28" name="_x0000_t202" hidden="1">
          <a:extLst>
            <a:ext uri="{FF2B5EF4-FFF2-40B4-BE49-F238E27FC236}">
              <a16:creationId xmlns:a16="http://schemas.microsoft.com/office/drawing/2014/main" xmlns="" id="{00000000-0008-0000-06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26" name="_x0000_t202" hidden="1">
          <a:extLst>
            <a:ext uri="{FF2B5EF4-FFF2-40B4-BE49-F238E27FC236}">
              <a16:creationId xmlns:a16="http://schemas.microsoft.com/office/drawing/2014/main" xmlns="" id="{00000000-0008-0000-06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24" name="_x0000_t202" hidden="1">
          <a:extLst>
            <a:ext uri="{FF2B5EF4-FFF2-40B4-BE49-F238E27FC236}">
              <a16:creationId xmlns:a16="http://schemas.microsoft.com/office/drawing/2014/main" xmlns="" id="{00000000-0008-0000-06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22" name="_x0000_t202" hidden="1">
          <a:extLst>
            <a:ext uri="{FF2B5EF4-FFF2-40B4-BE49-F238E27FC236}">
              <a16:creationId xmlns:a16="http://schemas.microsoft.com/office/drawing/2014/main" xmlns="" id="{00000000-0008-0000-06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40" name="_x0000_t202" hidden="1">
          <a:extLst>
            <a:ext uri="{FF2B5EF4-FFF2-40B4-BE49-F238E27FC236}">
              <a16:creationId xmlns:a16="http://schemas.microsoft.com/office/drawing/2014/main" xmlns="" id="{00000000-0008-0000-0600-00001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39" name="_x0000_t202" hidden="1">
          <a:extLst>
            <a:ext uri="{FF2B5EF4-FFF2-40B4-BE49-F238E27FC236}">
              <a16:creationId xmlns:a16="http://schemas.microsoft.com/office/drawing/2014/main" xmlns="" id="{00000000-0008-0000-0600-00001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38" name="_x0000_t202" hidden="1">
          <a:extLst>
            <a:ext uri="{FF2B5EF4-FFF2-40B4-BE49-F238E27FC236}">
              <a16:creationId xmlns:a16="http://schemas.microsoft.com/office/drawing/2014/main" xmlns="" id="{00000000-0008-0000-0600-00001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37" name="_x0000_t202" hidden="1">
          <a:extLst>
            <a:ext uri="{FF2B5EF4-FFF2-40B4-BE49-F238E27FC236}">
              <a16:creationId xmlns:a16="http://schemas.microsoft.com/office/drawing/2014/main" xmlns="" id="{00000000-0008-0000-0600-00001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36" name="_x0000_t202" hidden="1">
          <a:extLst>
            <a:ext uri="{FF2B5EF4-FFF2-40B4-BE49-F238E27FC236}">
              <a16:creationId xmlns:a16="http://schemas.microsoft.com/office/drawing/2014/main" xmlns="" id="{00000000-0008-0000-06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35" name="_x0000_t202" hidden="1">
          <a:extLst>
            <a:ext uri="{FF2B5EF4-FFF2-40B4-BE49-F238E27FC236}">
              <a16:creationId xmlns:a16="http://schemas.microsoft.com/office/drawing/2014/main" xmlns="" id="{00000000-0008-0000-0600-00000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17" name="AutoShape 20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18" name="AutoShape 19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21" name="AutoShape 16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22" name="AutoShape 15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23" name="AutoShape 14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24" name="AutoShape 20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25" name="AutoShape 19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26" name="AutoShape 18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27" name="AutoShape 17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29" name="AutoShape 15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30" name="AutoShape 14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31" name="AutoShape 20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20" name="AutoShape 19">
          <a:extLst>
            <a:ext uri="{FF2B5EF4-FFF2-40B4-BE49-F238E27FC236}">
              <a16:creationId xmlns:a16="http://schemas.microsoft.com/office/drawing/2014/main" xmlns="" id="{00000000-0008-0000-0600-000000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21" name="AutoShape 18">
          <a:extLst>
            <a:ext uri="{FF2B5EF4-FFF2-40B4-BE49-F238E27FC236}">
              <a16:creationId xmlns:a16="http://schemas.microsoft.com/office/drawing/2014/main" xmlns="" id="{00000000-0008-0000-0600-000001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23" name="AutoShape 17">
          <a:extLst>
            <a:ext uri="{FF2B5EF4-FFF2-40B4-BE49-F238E27FC236}">
              <a16:creationId xmlns:a16="http://schemas.microsoft.com/office/drawing/2014/main" xmlns="" id="{00000000-0008-0000-0600-000003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25" name="AutoShape 16">
          <a:extLst>
            <a:ext uri="{FF2B5EF4-FFF2-40B4-BE49-F238E27FC236}">
              <a16:creationId xmlns:a16="http://schemas.microsoft.com/office/drawing/2014/main" xmlns="" id="{00000000-0008-0000-0600-000005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27" name="AutoShape 15">
          <a:extLst>
            <a:ext uri="{FF2B5EF4-FFF2-40B4-BE49-F238E27FC236}">
              <a16:creationId xmlns:a16="http://schemas.microsoft.com/office/drawing/2014/main" xmlns="" id="{00000000-0008-0000-0600-000007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29" name="AutoShape 14">
          <a:extLst>
            <a:ext uri="{FF2B5EF4-FFF2-40B4-BE49-F238E27FC236}">
              <a16:creationId xmlns:a16="http://schemas.microsoft.com/office/drawing/2014/main" xmlns="" id="{00000000-0008-0000-0600-000009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31" name="AutoShape 20">
          <a:extLst>
            <a:ext uri="{FF2B5EF4-FFF2-40B4-BE49-F238E27FC236}">
              <a16:creationId xmlns:a16="http://schemas.microsoft.com/office/drawing/2014/main" xmlns="" id="{00000000-0008-0000-0600-00000B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33" name="AutoShape 19">
          <a:extLst>
            <a:ext uri="{FF2B5EF4-FFF2-40B4-BE49-F238E27FC236}">
              <a16:creationId xmlns:a16="http://schemas.microsoft.com/office/drawing/2014/main" xmlns="" id="{00000000-0008-0000-0600-00000D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41" name="AutoShape 18">
          <a:extLst>
            <a:ext uri="{FF2B5EF4-FFF2-40B4-BE49-F238E27FC236}">
              <a16:creationId xmlns:a16="http://schemas.microsoft.com/office/drawing/2014/main" xmlns="" id="{00000000-0008-0000-0600-000015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42" name="AutoShape 17">
          <a:extLst>
            <a:ext uri="{FF2B5EF4-FFF2-40B4-BE49-F238E27FC236}">
              <a16:creationId xmlns:a16="http://schemas.microsoft.com/office/drawing/2014/main" xmlns="" id="{00000000-0008-0000-0600-000016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43" name="AutoShape 16">
          <a:extLst>
            <a:ext uri="{FF2B5EF4-FFF2-40B4-BE49-F238E27FC236}">
              <a16:creationId xmlns:a16="http://schemas.microsoft.com/office/drawing/2014/main" xmlns="" id="{00000000-0008-0000-0600-000017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44" name="AutoShape 15">
          <a:extLst>
            <a:ext uri="{FF2B5EF4-FFF2-40B4-BE49-F238E27FC236}">
              <a16:creationId xmlns:a16="http://schemas.microsoft.com/office/drawing/2014/main" xmlns="" id="{00000000-0008-0000-0600-000018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45" name="AutoShape 14">
          <a:extLst>
            <a:ext uri="{FF2B5EF4-FFF2-40B4-BE49-F238E27FC236}">
              <a16:creationId xmlns:a16="http://schemas.microsoft.com/office/drawing/2014/main" xmlns="" id="{00000000-0008-0000-0600-000019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46" name="AutoShape 20">
          <a:extLst>
            <a:ext uri="{FF2B5EF4-FFF2-40B4-BE49-F238E27FC236}">
              <a16:creationId xmlns:a16="http://schemas.microsoft.com/office/drawing/2014/main" xmlns="" id="{00000000-0008-0000-0600-00001A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47" name="AutoShape 19">
          <a:extLst>
            <a:ext uri="{FF2B5EF4-FFF2-40B4-BE49-F238E27FC236}">
              <a16:creationId xmlns:a16="http://schemas.microsoft.com/office/drawing/2014/main" xmlns="" id="{00000000-0008-0000-0600-00001B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48" name="AutoShape 18">
          <a:extLst>
            <a:ext uri="{FF2B5EF4-FFF2-40B4-BE49-F238E27FC236}">
              <a16:creationId xmlns:a16="http://schemas.microsoft.com/office/drawing/2014/main" xmlns="" id="{00000000-0008-0000-0600-00001C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49" name="AutoShape 17">
          <a:extLst>
            <a:ext uri="{FF2B5EF4-FFF2-40B4-BE49-F238E27FC236}">
              <a16:creationId xmlns:a16="http://schemas.microsoft.com/office/drawing/2014/main" xmlns="" id="{00000000-0008-0000-0600-00001D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50" name="AutoShape 16">
          <a:extLst>
            <a:ext uri="{FF2B5EF4-FFF2-40B4-BE49-F238E27FC236}">
              <a16:creationId xmlns:a16="http://schemas.microsoft.com/office/drawing/2014/main" xmlns="" id="{00000000-0008-0000-0600-00001E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51" name="AutoShape 15">
          <a:extLst>
            <a:ext uri="{FF2B5EF4-FFF2-40B4-BE49-F238E27FC236}">
              <a16:creationId xmlns:a16="http://schemas.microsoft.com/office/drawing/2014/main" xmlns="" id="{00000000-0008-0000-0600-00001F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52" name="AutoShape 14">
          <a:extLst>
            <a:ext uri="{FF2B5EF4-FFF2-40B4-BE49-F238E27FC236}">
              <a16:creationId xmlns:a16="http://schemas.microsoft.com/office/drawing/2014/main" xmlns="" id="{00000000-0008-0000-0600-000020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53" name="AutoShape 20">
          <a:extLst>
            <a:ext uri="{FF2B5EF4-FFF2-40B4-BE49-F238E27FC236}">
              <a16:creationId xmlns:a16="http://schemas.microsoft.com/office/drawing/2014/main" xmlns="" id="{00000000-0008-0000-0600-000021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54" name="AutoShape 19">
          <a:extLst>
            <a:ext uri="{FF2B5EF4-FFF2-40B4-BE49-F238E27FC236}">
              <a16:creationId xmlns:a16="http://schemas.microsoft.com/office/drawing/2014/main" xmlns="" id="{00000000-0008-0000-0600-000022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55" name="AutoShape 18">
          <a:extLst>
            <a:ext uri="{FF2B5EF4-FFF2-40B4-BE49-F238E27FC236}">
              <a16:creationId xmlns:a16="http://schemas.microsoft.com/office/drawing/2014/main" xmlns="" id="{00000000-0008-0000-0600-000023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56" name="AutoShape 17">
          <a:extLst>
            <a:ext uri="{FF2B5EF4-FFF2-40B4-BE49-F238E27FC236}">
              <a16:creationId xmlns:a16="http://schemas.microsoft.com/office/drawing/2014/main" xmlns="" id="{00000000-0008-0000-0600-000024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57" name="AutoShape 16">
          <a:extLst>
            <a:ext uri="{FF2B5EF4-FFF2-40B4-BE49-F238E27FC236}">
              <a16:creationId xmlns:a16="http://schemas.microsoft.com/office/drawing/2014/main" xmlns="" id="{00000000-0008-0000-0600-000025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58" name="AutoShape 15">
          <a:extLst>
            <a:ext uri="{FF2B5EF4-FFF2-40B4-BE49-F238E27FC236}">
              <a16:creationId xmlns:a16="http://schemas.microsoft.com/office/drawing/2014/main" xmlns="" id="{00000000-0008-0000-0600-000026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59" name="AutoShape 14">
          <a:extLst>
            <a:ext uri="{FF2B5EF4-FFF2-40B4-BE49-F238E27FC236}">
              <a16:creationId xmlns:a16="http://schemas.microsoft.com/office/drawing/2014/main" xmlns="" id="{00000000-0008-0000-0600-000027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60" name="AutoShape 20">
          <a:extLst>
            <a:ext uri="{FF2B5EF4-FFF2-40B4-BE49-F238E27FC236}">
              <a16:creationId xmlns:a16="http://schemas.microsoft.com/office/drawing/2014/main" xmlns="" id="{00000000-0008-0000-0600-000028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61" name="AutoShape 19">
          <a:extLst>
            <a:ext uri="{FF2B5EF4-FFF2-40B4-BE49-F238E27FC236}">
              <a16:creationId xmlns:a16="http://schemas.microsoft.com/office/drawing/2014/main" xmlns="" id="{00000000-0008-0000-0600-000029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62" name="AutoShape 18">
          <a:extLst>
            <a:ext uri="{FF2B5EF4-FFF2-40B4-BE49-F238E27FC236}">
              <a16:creationId xmlns:a16="http://schemas.microsoft.com/office/drawing/2014/main" xmlns="" id="{00000000-0008-0000-0600-00002A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63" name="AutoShape 17">
          <a:extLst>
            <a:ext uri="{FF2B5EF4-FFF2-40B4-BE49-F238E27FC236}">
              <a16:creationId xmlns:a16="http://schemas.microsoft.com/office/drawing/2014/main" xmlns="" id="{00000000-0008-0000-0600-00002B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64" name="AutoShape 16">
          <a:extLst>
            <a:ext uri="{FF2B5EF4-FFF2-40B4-BE49-F238E27FC236}">
              <a16:creationId xmlns:a16="http://schemas.microsoft.com/office/drawing/2014/main" xmlns="" id="{00000000-0008-0000-0600-00002C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65" name="AutoShape 15">
          <a:extLst>
            <a:ext uri="{FF2B5EF4-FFF2-40B4-BE49-F238E27FC236}">
              <a16:creationId xmlns:a16="http://schemas.microsoft.com/office/drawing/2014/main" xmlns="" id="{00000000-0008-0000-0600-00002D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66" name="AutoShape 14">
          <a:extLst>
            <a:ext uri="{FF2B5EF4-FFF2-40B4-BE49-F238E27FC236}">
              <a16:creationId xmlns:a16="http://schemas.microsoft.com/office/drawing/2014/main" xmlns="" id="{00000000-0008-0000-0600-00002E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67" name="AutoShape 20">
          <a:extLst>
            <a:ext uri="{FF2B5EF4-FFF2-40B4-BE49-F238E27FC236}">
              <a16:creationId xmlns:a16="http://schemas.microsoft.com/office/drawing/2014/main" xmlns="" id="{00000000-0008-0000-0600-00002F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68" name="AutoShape 19">
          <a:extLst>
            <a:ext uri="{FF2B5EF4-FFF2-40B4-BE49-F238E27FC236}">
              <a16:creationId xmlns:a16="http://schemas.microsoft.com/office/drawing/2014/main" xmlns="" id="{00000000-0008-0000-0600-000030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69" name="AutoShape 18">
          <a:extLst>
            <a:ext uri="{FF2B5EF4-FFF2-40B4-BE49-F238E27FC236}">
              <a16:creationId xmlns:a16="http://schemas.microsoft.com/office/drawing/2014/main" xmlns="" id="{00000000-0008-0000-0600-000031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70" name="AutoShape 17">
          <a:extLst>
            <a:ext uri="{FF2B5EF4-FFF2-40B4-BE49-F238E27FC236}">
              <a16:creationId xmlns:a16="http://schemas.microsoft.com/office/drawing/2014/main" xmlns="" id="{00000000-0008-0000-0600-000032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71" name="AutoShape 16">
          <a:extLst>
            <a:ext uri="{FF2B5EF4-FFF2-40B4-BE49-F238E27FC236}">
              <a16:creationId xmlns:a16="http://schemas.microsoft.com/office/drawing/2014/main" xmlns="" id="{00000000-0008-0000-0600-000033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72" name="AutoShape 15">
          <a:extLst>
            <a:ext uri="{FF2B5EF4-FFF2-40B4-BE49-F238E27FC236}">
              <a16:creationId xmlns:a16="http://schemas.microsoft.com/office/drawing/2014/main" xmlns="" id="{00000000-0008-0000-0600-000034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73" name="AutoShape 14">
          <a:extLst>
            <a:ext uri="{FF2B5EF4-FFF2-40B4-BE49-F238E27FC236}">
              <a16:creationId xmlns:a16="http://schemas.microsoft.com/office/drawing/2014/main" xmlns="" id="{00000000-0008-0000-0600-000035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74" name="AutoShape 20">
          <a:extLst>
            <a:ext uri="{FF2B5EF4-FFF2-40B4-BE49-F238E27FC236}">
              <a16:creationId xmlns:a16="http://schemas.microsoft.com/office/drawing/2014/main" xmlns="" id="{00000000-0008-0000-0600-000036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75" name="AutoShape 19">
          <a:extLst>
            <a:ext uri="{FF2B5EF4-FFF2-40B4-BE49-F238E27FC236}">
              <a16:creationId xmlns:a16="http://schemas.microsoft.com/office/drawing/2014/main" xmlns="" id="{00000000-0008-0000-0600-000037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76" name="AutoShape 18">
          <a:extLst>
            <a:ext uri="{FF2B5EF4-FFF2-40B4-BE49-F238E27FC236}">
              <a16:creationId xmlns:a16="http://schemas.microsoft.com/office/drawing/2014/main" xmlns="" id="{00000000-0008-0000-0600-000038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77" name="AutoShape 17">
          <a:extLst>
            <a:ext uri="{FF2B5EF4-FFF2-40B4-BE49-F238E27FC236}">
              <a16:creationId xmlns:a16="http://schemas.microsoft.com/office/drawing/2014/main" xmlns="" id="{00000000-0008-0000-0600-000039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78" name="AutoShape 16">
          <a:extLst>
            <a:ext uri="{FF2B5EF4-FFF2-40B4-BE49-F238E27FC236}">
              <a16:creationId xmlns:a16="http://schemas.microsoft.com/office/drawing/2014/main" xmlns="" id="{00000000-0008-0000-0600-00003A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79" name="AutoShape 15">
          <a:extLst>
            <a:ext uri="{FF2B5EF4-FFF2-40B4-BE49-F238E27FC236}">
              <a16:creationId xmlns:a16="http://schemas.microsoft.com/office/drawing/2014/main" xmlns="" id="{00000000-0008-0000-0600-00003B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80" name="AutoShape 14">
          <a:extLst>
            <a:ext uri="{FF2B5EF4-FFF2-40B4-BE49-F238E27FC236}">
              <a16:creationId xmlns:a16="http://schemas.microsoft.com/office/drawing/2014/main" xmlns="" id="{00000000-0008-0000-0600-00003C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81" name="AutoShape 20">
          <a:extLst>
            <a:ext uri="{FF2B5EF4-FFF2-40B4-BE49-F238E27FC236}">
              <a16:creationId xmlns:a16="http://schemas.microsoft.com/office/drawing/2014/main" xmlns="" id="{00000000-0008-0000-0600-00003D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82" name="AutoShape 19">
          <a:extLst>
            <a:ext uri="{FF2B5EF4-FFF2-40B4-BE49-F238E27FC236}">
              <a16:creationId xmlns:a16="http://schemas.microsoft.com/office/drawing/2014/main" xmlns="" id="{00000000-0008-0000-0600-00003E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83" name="AutoShape 18">
          <a:extLst>
            <a:ext uri="{FF2B5EF4-FFF2-40B4-BE49-F238E27FC236}">
              <a16:creationId xmlns:a16="http://schemas.microsoft.com/office/drawing/2014/main" xmlns="" id="{00000000-0008-0000-0600-00003F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84" name="AutoShape 17">
          <a:extLst>
            <a:ext uri="{FF2B5EF4-FFF2-40B4-BE49-F238E27FC236}">
              <a16:creationId xmlns:a16="http://schemas.microsoft.com/office/drawing/2014/main" xmlns="" id="{00000000-0008-0000-0600-000040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85" name="AutoShape 16">
          <a:extLst>
            <a:ext uri="{FF2B5EF4-FFF2-40B4-BE49-F238E27FC236}">
              <a16:creationId xmlns:a16="http://schemas.microsoft.com/office/drawing/2014/main" xmlns="" id="{00000000-0008-0000-0600-000041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86" name="AutoShape 15">
          <a:extLst>
            <a:ext uri="{FF2B5EF4-FFF2-40B4-BE49-F238E27FC236}">
              <a16:creationId xmlns:a16="http://schemas.microsoft.com/office/drawing/2014/main" xmlns="" id="{00000000-0008-0000-0600-000042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87" name="AutoShape 14">
          <a:extLst>
            <a:ext uri="{FF2B5EF4-FFF2-40B4-BE49-F238E27FC236}">
              <a16:creationId xmlns:a16="http://schemas.microsoft.com/office/drawing/2014/main" xmlns="" id="{00000000-0008-0000-0600-000043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32" name="AutoShape 20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34" name="AutoShape 18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35" name="AutoShape 17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36" name="AutoShape 16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37" name="AutoShape 15">
          <a:extLst>
            <a:ext uri="{FF2B5EF4-FFF2-40B4-BE49-F238E27FC236}">
              <a16:creationId xmlns:a16="http://schemas.microsoft.com/office/drawing/2014/main" xmlns="" id="{00000000-0008-0000-0600-00002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38" name="AutoShape 14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88" name="AutoShape 20">
          <a:extLst>
            <a:ext uri="{FF2B5EF4-FFF2-40B4-BE49-F238E27FC236}">
              <a16:creationId xmlns:a16="http://schemas.microsoft.com/office/drawing/2014/main" xmlns="" id="{00000000-0008-0000-0600-000044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89" name="AutoShape 19">
          <a:extLst>
            <a:ext uri="{FF2B5EF4-FFF2-40B4-BE49-F238E27FC236}">
              <a16:creationId xmlns:a16="http://schemas.microsoft.com/office/drawing/2014/main" xmlns="" id="{00000000-0008-0000-0600-000045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90" name="AutoShape 18">
          <a:extLst>
            <a:ext uri="{FF2B5EF4-FFF2-40B4-BE49-F238E27FC236}">
              <a16:creationId xmlns:a16="http://schemas.microsoft.com/office/drawing/2014/main" xmlns="" id="{00000000-0008-0000-0600-000046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91" name="AutoShape 17">
          <a:extLst>
            <a:ext uri="{FF2B5EF4-FFF2-40B4-BE49-F238E27FC236}">
              <a16:creationId xmlns:a16="http://schemas.microsoft.com/office/drawing/2014/main" xmlns="" id="{00000000-0008-0000-0600-000047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92" name="AutoShape 16">
          <a:extLst>
            <a:ext uri="{FF2B5EF4-FFF2-40B4-BE49-F238E27FC236}">
              <a16:creationId xmlns:a16="http://schemas.microsoft.com/office/drawing/2014/main" xmlns="" id="{00000000-0008-0000-0600-000048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93" name="AutoShape 15">
          <a:extLst>
            <a:ext uri="{FF2B5EF4-FFF2-40B4-BE49-F238E27FC236}">
              <a16:creationId xmlns:a16="http://schemas.microsoft.com/office/drawing/2014/main" xmlns="" id="{00000000-0008-0000-0600-000049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94" name="AutoShape 14">
          <a:extLst>
            <a:ext uri="{FF2B5EF4-FFF2-40B4-BE49-F238E27FC236}">
              <a16:creationId xmlns:a16="http://schemas.microsoft.com/office/drawing/2014/main" xmlns="" id="{00000000-0008-0000-0600-00004A1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39" name="AutoShape 20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41" name="AutoShape 18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42" name="AutoShape 17">
          <a:extLst>
            <a:ext uri="{FF2B5EF4-FFF2-40B4-BE49-F238E27FC236}">
              <a16:creationId xmlns:a16="http://schemas.microsoft.com/office/drawing/2014/main" xmlns="" id="{00000000-0008-0000-0600-00002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43" name="AutoShape 16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44" name="AutoShape 15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45" name="AutoShape 14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46" name="AutoShape 20">
          <a:extLst>
            <a:ext uri="{FF2B5EF4-FFF2-40B4-BE49-F238E27FC236}">
              <a16:creationId xmlns:a16="http://schemas.microsoft.com/office/drawing/2014/main" xmlns="" id="{7F7A64F9-D9CC-4EBC-9740-0AEB67E415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47" name="AutoShape 19">
          <a:extLst>
            <a:ext uri="{FF2B5EF4-FFF2-40B4-BE49-F238E27FC236}">
              <a16:creationId xmlns:a16="http://schemas.microsoft.com/office/drawing/2014/main" xmlns="" id="{9FFA61C6-13C2-4BDE-8966-7B61B9D0E7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48" name="AutoShape 18">
          <a:extLst>
            <a:ext uri="{FF2B5EF4-FFF2-40B4-BE49-F238E27FC236}">
              <a16:creationId xmlns:a16="http://schemas.microsoft.com/office/drawing/2014/main" xmlns="" id="{6E7AEC39-1E66-47B3-91C0-3E81A3229E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49" name="AutoShape 17">
          <a:extLst>
            <a:ext uri="{FF2B5EF4-FFF2-40B4-BE49-F238E27FC236}">
              <a16:creationId xmlns:a16="http://schemas.microsoft.com/office/drawing/2014/main" xmlns="" id="{B81641CB-8A8D-436F-B3FC-C5023D56F6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0" name="AutoShape 16">
          <a:extLst>
            <a:ext uri="{FF2B5EF4-FFF2-40B4-BE49-F238E27FC236}">
              <a16:creationId xmlns:a16="http://schemas.microsoft.com/office/drawing/2014/main" xmlns="" id="{C69E4FEA-DCBD-437E-AC16-C4E988E5D3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" name="AutoShape 15">
          <a:extLst>
            <a:ext uri="{FF2B5EF4-FFF2-40B4-BE49-F238E27FC236}">
              <a16:creationId xmlns:a16="http://schemas.microsoft.com/office/drawing/2014/main" xmlns="" id="{E3F8D42A-D8C9-4FA2-8E75-8D96EF4F6D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" name="AutoShape 14">
          <a:extLst>
            <a:ext uri="{FF2B5EF4-FFF2-40B4-BE49-F238E27FC236}">
              <a16:creationId xmlns:a16="http://schemas.microsoft.com/office/drawing/2014/main" xmlns="" id="{E03D7572-727F-4DD1-A060-45F1905BED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3" name="AutoShape 20">
          <a:extLst>
            <a:ext uri="{FF2B5EF4-FFF2-40B4-BE49-F238E27FC236}">
              <a16:creationId xmlns:a16="http://schemas.microsoft.com/office/drawing/2014/main" xmlns="" id="{F662DD76-2C4F-40C3-810A-CEE4E55769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4" name="AutoShape 19">
          <a:extLst>
            <a:ext uri="{FF2B5EF4-FFF2-40B4-BE49-F238E27FC236}">
              <a16:creationId xmlns:a16="http://schemas.microsoft.com/office/drawing/2014/main" xmlns="" id="{2A457928-CB94-4C14-B529-89B237ED35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5" name="AutoShape 18">
          <a:extLst>
            <a:ext uri="{FF2B5EF4-FFF2-40B4-BE49-F238E27FC236}">
              <a16:creationId xmlns:a16="http://schemas.microsoft.com/office/drawing/2014/main" xmlns="" id="{FABAD80A-5A96-4301-A4CB-2CFF6FC6FA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6" name="AutoShape 17">
          <a:extLst>
            <a:ext uri="{FF2B5EF4-FFF2-40B4-BE49-F238E27FC236}">
              <a16:creationId xmlns:a16="http://schemas.microsoft.com/office/drawing/2014/main" xmlns="" id="{404DC311-D72C-49C4-A036-3297A328D5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7" name="AutoShape 16">
          <a:extLst>
            <a:ext uri="{FF2B5EF4-FFF2-40B4-BE49-F238E27FC236}">
              <a16:creationId xmlns:a16="http://schemas.microsoft.com/office/drawing/2014/main" xmlns="" id="{192C54DC-45D3-40B6-869F-E2509EF241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8" name="AutoShape 15">
          <a:extLst>
            <a:ext uri="{FF2B5EF4-FFF2-40B4-BE49-F238E27FC236}">
              <a16:creationId xmlns:a16="http://schemas.microsoft.com/office/drawing/2014/main" xmlns="" id="{1FE391EA-D219-4C93-BFFB-F77F6CDF0C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9" name="AutoShape 14">
          <a:extLst>
            <a:ext uri="{FF2B5EF4-FFF2-40B4-BE49-F238E27FC236}">
              <a16:creationId xmlns:a16="http://schemas.microsoft.com/office/drawing/2014/main" xmlns="" id="{02431818-4F1E-4E71-9457-002CC99033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60" name="AutoShape 20">
          <a:extLst>
            <a:ext uri="{FF2B5EF4-FFF2-40B4-BE49-F238E27FC236}">
              <a16:creationId xmlns:a16="http://schemas.microsoft.com/office/drawing/2014/main" xmlns="" id="{7FAD7F4E-E0B8-48D7-829F-2284B9E7F5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61" name="AutoShape 19">
          <a:extLst>
            <a:ext uri="{FF2B5EF4-FFF2-40B4-BE49-F238E27FC236}">
              <a16:creationId xmlns:a16="http://schemas.microsoft.com/office/drawing/2014/main" xmlns="" id="{ECDE0ACF-9E48-4434-B7F2-328C441792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62" name="AutoShape 18">
          <a:extLst>
            <a:ext uri="{FF2B5EF4-FFF2-40B4-BE49-F238E27FC236}">
              <a16:creationId xmlns:a16="http://schemas.microsoft.com/office/drawing/2014/main" xmlns="" id="{0D84D7E1-E50B-4036-AACD-68EBA1D2BB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63" name="AutoShape 17">
          <a:extLst>
            <a:ext uri="{FF2B5EF4-FFF2-40B4-BE49-F238E27FC236}">
              <a16:creationId xmlns:a16="http://schemas.microsoft.com/office/drawing/2014/main" xmlns="" id="{1852977A-FB00-4924-B177-5AEE263F9D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95" name="AutoShape 16">
          <a:extLst>
            <a:ext uri="{FF2B5EF4-FFF2-40B4-BE49-F238E27FC236}">
              <a16:creationId xmlns:a16="http://schemas.microsoft.com/office/drawing/2014/main" xmlns="" id="{484763DD-27FF-4917-848D-77531E7994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96" name="AutoShape 15">
          <a:extLst>
            <a:ext uri="{FF2B5EF4-FFF2-40B4-BE49-F238E27FC236}">
              <a16:creationId xmlns:a16="http://schemas.microsoft.com/office/drawing/2014/main" xmlns="" id="{9C591A7C-9675-4114-8635-FC17A08C89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97" name="AutoShape 14">
          <a:extLst>
            <a:ext uri="{FF2B5EF4-FFF2-40B4-BE49-F238E27FC236}">
              <a16:creationId xmlns:a16="http://schemas.microsoft.com/office/drawing/2014/main" xmlns="" id="{48DA3790-363E-4F02-AA25-98ABD20AD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98" name="AutoShape 20">
          <a:extLst>
            <a:ext uri="{FF2B5EF4-FFF2-40B4-BE49-F238E27FC236}">
              <a16:creationId xmlns:a16="http://schemas.microsoft.com/office/drawing/2014/main" xmlns="" id="{DBD057A4-24F4-488C-A3A7-A7B51A48B4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199" name="AutoShape 19">
          <a:extLst>
            <a:ext uri="{FF2B5EF4-FFF2-40B4-BE49-F238E27FC236}">
              <a16:creationId xmlns:a16="http://schemas.microsoft.com/office/drawing/2014/main" xmlns="" id="{CEA75DF9-55D1-4C4E-831D-736C95405C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00" name="AutoShape 18">
          <a:extLst>
            <a:ext uri="{FF2B5EF4-FFF2-40B4-BE49-F238E27FC236}">
              <a16:creationId xmlns:a16="http://schemas.microsoft.com/office/drawing/2014/main" xmlns="" id="{551E1655-8C04-4065-862B-B112984A26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01" name="AutoShape 17">
          <a:extLst>
            <a:ext uri="{FF2B5EF4-FFF2-40B4-BE49-F238E27FC236}">
              <a16:creationId xmlns:a16="http://schemas.microsoft.com/office/drawing/2014/main" xmlns="" id="{CA071541-2B3A-4304-8518-7CF8D86DDE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02" name="AutoShape 16">
          <a:extLst>
            <a:ext uri="{FF2B5EF4-FFF2-40B4-BE49-F238E27FC236}">
              <a16:creationId xmlns:a16="http://schemas.microsoft.com/office/drawing/2014/main" xmlns="" id="{289ED8F7-6622-45E0-82F3-807FB10B9F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03" name="AutoShape 15">
          <a:extLst>
            <a:ext uri="{FF2B5EF4-FFF2-40B4-BE49-F238E27FC236}">
              <a16:creationId xmlns:a16="http://schemas.microsoft.com/office/drawing/2014/main" xmlns="" id="{40B085DE-4259-4202-AD67-401A7A1B3B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04" name="AutoShape 14">
          <a:extLst>
            <a:ext uri="{FF2B5EF4-FFF2-40B4-BE49-F238E27FC236}">
              <a16:creationId xmlns:a16="http://schemas.microsoft.com/office/drawing/2014/main" xmlns="" id="{FD76D548-6A0B-453E-91AB-8E7A992F27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05" name="AutoShape 20">
          <a:extLst>
            <a:ext uri="{FF2B5EF4-FFF2-40B4-BE49-F238E27FC236}">
              <a16:creationId xmlns:a16="http://schemas.microsoft.com/office/drawing/2014/main" xmlns="" id="{480A3062-093E-4F3E-95A2-DA1D3EC84F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06" name="AutoShape 19">
          <a:extLst>
            <a:ext uri="{FF2B5EF4-FFF2-40B4-BE49-F238E27FC236}">
              <a16:creationId xmlns:a16="http://schemas.microsoft.com/office/drawing/2014/main" xmlns="" id="{82597FE0-F9FD-4014-AACC-058DCEC501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07" name="AutoShape 18">
          <a:extLst>
            <a:ext uri="{FF2B5EF4-FFF2-40B4-BE49-F238E27FC236}">
              <a16:creationId xmlns:a16="http://schemas.microsoft.com/office/drawing/2014/main" xmlns="" id="{BBB046B5-259C-4896-BF65-F7D14DB091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08" name="AutoShape 17">
          <a:extLst>
            <a:ext uri="{FF2B5EF4-FFF2-40B4-BE49-F238E27FC236}">
              <a16:creationId xmlns:a16="http://schemas.microsoft.com/office/drawing/2014/main" xmlns="" id="{93C92DBF-28AF-47FC-8000-67CEA7ED6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09" name="AutoShape 16">
          <a:extLst>
            <a:ext uri="{FF2B5EF4-FFF2-40B4-BE49-F238E27FC236}">
              <a16:creationId xmlns:a16="http://schemas.microsoft.com/office/drawing/2014/main" xmlns="" id="{424FB0BE-5373-4487-81CF-F1FAF6B15D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10" name="AutoShape 15">
          <a:extLst>
            <a:ext uri="{FF2B5EF4-FFF2-40B4-BE49-F238E27FC236}">
              <a16:creationId xmlns:a16="http://schemas.microsoft.com/office/drawing/2014/main" xmlns="" id="{B383C997-D8B2-4125-9AEF-9AF7051316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11" name="AutoShape 14">
          <a:extLst>
            <a:ext uri="{FF2B5EF4-FFF2-40B4-BE49-F238E27FC236}">
              <a16:creationId xmlns:a16="http://schemas.microsoft.com/office/drawing/2014/main" xmlns="" id="{B819071A-E669-4A2D-94A2-04F2BD9E71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12" name="AutoShape 20">
          <a:extLst>
            <a:ext uri="{FF2B5EF4-FFF2-40B4-BE49-F238E27FC236}">
              <a16:creationId xmlns:a16="http://schemas.microsoft.com/office/drawing/2014/main" xmlns="" id="{9D42CF28-E6C2-49EE-8030-EFF69E7974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13" name="AutoShape 19">
          <a:extLst>
            <a:ext uri="{FF2B5EF4-FFF2-40B4-BE49-F238E27FC236}">
              <a16:creationId xmlns:a16="http://schemas.microsoft.com/office/drawing/2014/main" xmlns="" id="{FAF2473B-9296-4E7B-8653-0601DC0471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14" name="AutoShape 18">
          <a:extLst>
            <a:ext uri="{FF2B5EF4-FFF2-40B4-BE49-F238E27FC236}">
              <a16:creationId xmlns:a16="http://schemas.microsoft.com/office/drawing/2014/main" xmlns="" id="{19D04AED-E279-449A-B668-0B74EF8C0C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15" name="AutoShape 17">
          <a:extLst>
            <a:ext uri="{FF2B5EF4-FFF2-40B4-BE49-F238E27FC236}">
              <a16:creationId xmlns:a16="http://schemas.microsoft.com/office/drawing/2014/main" xmlns="" id="{D5354291-3ADA-45A2-9007-9FD48C49CE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16" name="AutoShape 16">
          <a:extLst>
            <a:ext uri="{FF2B5EF4-FFF2-40B4-BE49-F238E27FC236}">
              <a16:creationId xmlns:a16="http://schemas.microsoft.com/office/drawing/2014/main" xmlns="" id="{7A319B53-6C9C-47ED-ABC7-CDE64D829B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17" name="AutoShape 15">
          <a:extLst>
            <a:ext uri="{FF2B5EF4-FFF2-40B4-BE49-F238E27FC236}">
              <a16:creationId xmlns:a16="http://schemas.microsoft.com/office/drawing/2014/main" xmlns="" id="{29B73284-930A-4B84-AF64-7CBF98C3D9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18" name="AutoShape 14">
          <a:extLst>
            <a:ext uri="{FF2B5EF4-FFF2-40B4-BE49-F238E27FC236}">
              <a16:creationId xmlns:a16="http://schemas.microsoft.com/office/drawing/2014/main" xmlns="" id="{40A02935-4F44-401F-8CD0-BBE7B1897B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19" name="AutoShape 20">
          <a:extLst>
            <a:ext uri="{FF2B5EF4-FFF2-40B4-BE49-F238E27FC236}">
              <a16:creationId xmlns:a16="http://schemas.microsoft.com/office/drawing/2014/main" xmlns="" id="{5078401A-F0C6-4C6E-ACBC-6A2C8A39FE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20" name="AutoShape 19">
          <a:extLst>
            <a:ext uri="{FF2B5EF4-FFF2-40B4-BE49-F238E27FC236}">
              <a16:creationId xmlns:a16="http://schemas.microsoft.com/office/drawing/2014/main" xmlns="" id="{9C5AB48B-7BE6-48EB-90CD-0F1C115C55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21" name="AutoShape 18">
          <a:extLst>
            <a:ext uri="{FF2B5EF4-FFF2-40B4-BE49-F238E27FC236}">
              <a16:creationId xmlns:a16="http://schemas.microsoft.com/office/drawing/2014/main" xmlns="" id="{36EF204A-A29C-4577-811C-AA8D1D3989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22" name="AutoShape 17">
          <a:extLst>
            <a:ext uri="{FF2B5EF4-FFF2-40B4-BE49-F238E27FC236}">
              <a16:creationId xmlns:a16="http://schemas.microsoft.com/office/drawing/2014/main" xmlns="" id="{419935FF-867D-4BC2-9FC7-51A718741F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23" name="AutoShape 16">
          <a:extLst>
            <a:ext uri="{FF2B5EF4-FFF2-40B4-BE49-F238E27FC236}">
              <a16:creationId xmlns:a16="http://schemas.microsoft.com/office/drawing/2014/main" xmlns="" id="{DE4E2F27-0A54-4321-B949-50D63141A3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24" name="AutoShape 15">
          <a:extLst>
            <a:ext uri="{FF2B5EF4-FFF2-40B4-BE49-F238E27FC236}">
              <a16:creationId xmlns:a16="http://schemas.microsoft.com/office/drawing/2014/main" xmlns="" id="{C77620E5-194B-4306-8525-4E77BE8FD8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25" name="AutoShape 14">
          <a:extLst>
            <a:ext uri="{FF2B5EF4-FFF2-40B4-BE49-F238E27FC236}">
              <a16:creationId xmlns:a16="http://schemas.microsoft.com/office/drawing/2014/main" xmlns="" id="{110D7F9C-AB97-4A4B-AD8D-6247324B88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26" name="AutoShape 20">
          <a:extLst>
            <a:ext uri="{FF2B5EF4-FFF2-40B4-BE49-F238E27FC236}">
              <a16:creationId xmlns:a16="http://schemas.microsoft.com/office/drawing/2014/main" xmlns="" id="{7D1F0F9F-5CAD-420C-ABF2-8F70D64E82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27" name="AutoShape 19">
          <a:extLst>
            <a:ext uri="{FF2B5EF4-FFF2-40B4-BE49-F238E27FC236}">
              <a16:creationId xmlns:a16="http://schemas.microsoft.com/office/drawing/2014/main" xmlns="" id="{4FC05D3C-84E2-4205-80F8-91BD9DEBEB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28" name="AutoShape 18">
          <a:extLst>
            <a:ext uri="{FF2B5EF4-FFF2-40B4-BE49-F238E27FC236}">
              <a16:creationId xmlns:a16="http://schemas.microsoft.com/office/drawing/2014/main" xmlns="" id="{2C9511F6-D6B5-4DF4-AB57-3903F095F8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29" name="AutoShape 17">
          <a:extLst>
            <a:ext uri="{FF2B5EF4-FFF2-40B4-BE49-F238E27FC236}">
              <a16:creationId xmlns:a16="http://schemas.microsoft.com/office/drawing/2014/main" xmlns="" id="{1DCFA7E9-6968-491C-97D9-9B76979BC9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30" name="AutoShape 16">
          <a:extLst>
            <a:ext uri="{FF2B5EF4-FFF2-40B4-BE49-F238E27FC236}">
              <a16:creationId xmlns:a16="http://schemas.microsoft.com/office/drawing/2014/main" xmlns="" id="{D9A4EB80-4FF6-4CBC-8183-3D2C8E6AB7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31" name="AutoShape 15">
          <a:extLst>
            <a:ext uri="{FF2B5EF4-FFF2-40B4-BE49-F238E27FC236}">
              <a16:creationId xmlns:a16="http://schemas.microsoft.com/office/drawing/2014/main" xmlns="" id="{CE3EC58F-F8F1-4040-8478-EC45313BE1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32" name="AutoShape 14">
          <a:extLst>
            <a:ext uri="{FF2B5EF4-FFF2-40B4-BE49-F238E27FC236}">
              <a16:creationId xmlns:a16="http://schemas.microsoft.com/office/drawing/2014/main" xmlns="" id="{FADD5993-593A-4498-8E7A-6A13910029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33" name="AutoShape 20">
          <a:extLst>
            <a:ext uri="{FF2B5EF4-FFF2-40B4-BE49-F238E27FC236}">
              <a16:creationId xmlns:a16="http://schemas.microsoft.com/office/drawing/2014/main" xmlns="" id="{7394950A-05AC-41E2-9674-63D76EB3BB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34" name="AutoShape 19">
          <a:extLst>
            <a:ext uri="{FF2B5EF4-FFF2-40B4-BE49-F238E27FC236}">
              <a16:creationId xmlns:a16="http://schemas.microsoft.com/office/drawing/2014/main" xmlns="" id="{1F93FE4E-85D7-41A4-BACF-53F27524B7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35" name="AutoShape 18">
          <a:extLst>
            <a:ext uri="{FF2B5EF4-FFF2-40B4-BE49-F238E27FC236}">
              <a16:creationId xmlns:a16="http://schemas.microsoft.com/office/drawing/2014/main" xmlns="" id="{32830523-3FC6-4C8B-8703-80E2D4EC7C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36" name="AutoShape 17">
          <a:extLst>
            <a:ext uri="{FF2B5EF4-FFF2-40B4-BE49-F238E27FC236}">
              <a16:creationId xmlns:a16="http://schemas.microsoft.com/office/drawing/2014/main" xmlns="" id="{1F34D32F-410C-4E90-8C33-F859B8308A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37" name="AutoShape 16">
          <a:extLst>
            <a:ext uri="{FF2B5EF4-FFF2-40B4-BE49-F238E27FC236}">
              <a16:creationId xmlns:a16="http://schemas.microsoft.com/office/drawing/2014/main" xmlns="" id="{EFC208D2-DA45-4991-8B4D-0AC1EC26CF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38" name="AutoShape 15">
          <a:extLst>
            <a:ext uri="{FF2B5EF4-FFF2-40B4-BE49-F238E27FC236}">
              <a16:creationId xmlns:a16="http://schemas.microsoft.com/office/drawing/2014/main" xmlns="" id="{6B10F939-8FB4-40A6-BFEF-C64472CB37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39" name="AutoShape 14">
          <a:extLst>
            <a:ext uri="{FF2B5EF4-FFF2-40B4-BE49-F238E27FC236}">
              <a16:creationId xmlns:a16="http://schemas.microsoft.com/office/drawing/2014/main" xmlns="" id="{8FAD5818-06D9-4022-B8B7-4B0E830BB6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40" name="AutoShape 20">
          <a:extLst>
            <a:ext uri="{FF2B5EF4-FFF2-40B4-BE49-F238E27FC236}">
              <a16:creationId xmlns:a16="http://schemas.microsoft.com/office/drawing/2014/main" xmlns="" id="{93429FAA-03C4-4C0D-B879-7D7092C61D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41" name="AutoShape 19">
          <a:extLst>
            <a:ext uri="{FF2B5EF4-FFF2-40B4-BE49-F238E27FC236}">
              <a16:creationId xmlns:a16="http://schemas.microsoft.com/office/drawing/2014/main" xmlns="" id="{D0A135D9-8764-4AD9-B6F9-A80643F4C6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42" name="AutoShape 18">
          <a:extLst>
            <a:ext uri="{FF2B5EF4-FFF2-40B4-BE49-F238E27FC236}">
              <a16:creationId xmlns:a16="http://schemas.microsoft.com/office/drawing/2014/main" xmlns="" id="{7FDDE9B2-3FBC-43D8-A21C-7BCDB0AD56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43" name="AutoShape 17">
          <a:extLst>
            <a:ext uri="{FF2B5EF4-FFF2-40B4-BE49-F238E27FC236}">
              <a16:creationId xmlns:a16="http://schemas.microsoft.com/office/drawing/2014/main" xmlns="" id="{F723DCBB-053E-4B91-B159-FD7EF7AB90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44" name="AutoShape 16">
          <a:extLst>
            <a:ext uri="{FF2B5EF4-FFF2-40B4-BE49-F238E27FC236}">
              <a16:creationId xmlns:a16="http://schemas.microsoft.com/office/drawing/2014/main" xmlns="" id="{E85B86B7-729A-4E16-B166-962A441B95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45" name="AutoShape 15">
          <a:extLst>
            <a:ext uri="{FF2B5EF4-FFF2-40B4-BE49-F238E27FC236}">
              <a16:creationId xmlns:a16="http://schemas.microsoft.com/office/drawing/2014/main" xmlns="" id="{53F93A50-04DC-4379-94E1-6E919FE191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46" name="AutoShape 14">
          <a:extLst>
            <a:ext uri="{FF2B5EF4-FFF2-40B4-BE49-F238E27FC236}">
              <a16:creationId xmlns:a16="http://schemas.microsoft.com/office/drawing/2014/main" xmlns="" id="{189DAF16-A623-4BC5-ACE1-2FB1F2E331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47" name="AutoShape 20">
          <a:extLst>
            <a:ext uri="{FF2B5EF4-FFF2-40B4-BE49-F238E27FC236}">
              <a16:creationId xmlns:a16="http://schemas.microsoft.com/office/drawing/2014/main" xmlns="" id="{2DD4C335-A1B0-4969-AC96-02CE890280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48" name="AutoShape 19">
          <a:extLst>
            <a:ext uri="{FF2B5EF4-FFF2-40B4-BE49-F238E27FC236}">
              <a16:creationId xmlns:a16="http://schemas.microsoft.com/office/drawing/2014/main" xmlns="" id="{8841C94A-1510-4EF8-8250-B1B7052C67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49" name="AutoShape 18">
          <a:extLst>
            <a:ext uri="{FF2B5EF4-FFF2-40B4-BE49-F238E27FC236}">
              <a16:creationId xmlns:a16="http://schemas.microsoft.com/office/drawing/2014/main" xmlns="" id="{2A536705-709A-440A-9737-4F958849E1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50" name="AutoShape 17">
          <a:extLst>
            <a:ext uri="{FF2B5EF4-FFF2-40B4-BE49-F238E27FC236}">
              <a16:creationId xmlns:a16="http://schemas.microsoft.com/office/drawing/2014/main" xmlns="" id="{E6D0F459-14FD-49F8-ACEE-9C7B815604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51" name="AutoShape 16">
          <a:extLst>
            <a:ext uri="{FF2B5EF4-FFF2-40B4-BE49-F238E27FC236}">
              <a16:creationId xmlns:a16="http://schemas.microsoft.com/office/drawing/2014/main" xmlns="" id="{FC1B7271-2A8B-446D-B5F8-4E84455540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52" name="AutoShape 15">
          <a:extLst>
            <a:ext uri="{FF2B5EF4-FFF2-40B4-BE49-F238E27FC236}">
              <a16:creationId xmlns:a16="http://schemas.microsoft.com/office/drawing/2014/main" xmlns="" id="{6611C9FA-A87B-4AAA-AB15-0850CFC11C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485775</xdr:colOff>
      <xdr:row>56</xdr:row>
      <xdr:rowOff>47625</xdr:rowOff>
    </xdr:to>
    <xdr:sp macro="" textlink="">
      <xdr:nvSpPr>
        <xdr:cNvPr id="5253" name="AutoShape 14">
          <a:extLst>
            <a:ext uri="{FF2B5EF4-FFF2-40B4-BE49-F238E27FC236}">
              <a16:creationId xmlns:a16="http://schemas.microsoft.com/office/drawing/2014/main" xmlns="" id="{4F82154B-2623-4554-99F5-84BB322EB8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44"/>
  <sheetViews>
    <sheetView tabSelected="1" view="pageBreakPreview" topLeftCell="A269" zoomScale="89" zoomScaleNormal="100" zoomScaleSheetLayoutView="89" workbookViewId="0">
      <selection activeCell="D293" sqref="D293"/>
    </sheetView>
  </sheetViews>
  <sheetFormatPr defaultRowHeight="13.2" x14ac:dyDescent="0.25"/>
  <cols>
    <col min="1" max="1" width="44.5546875" style="1" customWidth="1"/>
    <col min="2" max="2" width="16" style="1" customWidth="1"/>
    <col min="3" max="3" width="12.6640625" style="1" customWidth="1"/>
    <col min="4" max="4" width="14.6640625" style="2" customWidth="1"/>
    <col min="5" max="5" width="15.44140625" style="2" customWidth="1"/>
    <col min="6" max="6" width="13.33203125" style="2" customWidth="1"/>
    <col min="7" max="7" width="28.109375" style="2" customWidth="1"/>
    <col min="8" max="8" width="9.109375" style="1" customWidth="1"/>
    <col min="9" max="9" width="14.5546875" style="1" customWidth="1"/>
    <col min="10" max="10" width="13.44140625" style="1" customWidth="1"/>
    <col min="11" max="1025" width="9.109375" style="1" customWidth="1"/>
  </cols>
  <sheetData>
    <row r="1" spans="1:7" hidden="1" x14ac:dyDescent="0.25">
      <c r="A1" s="3" t="s">
        <v>0</v>
      </c>
    </row>
    <row r="2" spans="1:7" hidden="1" x14ac:dyDescent="0.25">
      <c r="A2" s="4" t="s">
        <v>1</v>
      </c>
    </row>
    <row r="3" spans="1:7" s="5" customFormat="1" ht="15.6" hidden="1" customHeight="1" x14ac:dyDescent="0.25">
      <c r="A3" s="1" t="s">
        <v>2</v>
      </c>
      <c r="C3" s="6"/>
      <c r="D3" s="6"/>
      <c r="E3" s="6"/>
      <c r="F3" s="6"/>
      <c r="G3" s="7"/>
    </row>
    <row r="4" spans="1:7" s="5" customFormat="1" ht="15.6" hidden="1" customHeight="1" x14ac:dyDescent="0.25">
      <c r="A4" s="4" t="s">
        <v>3</v>
      </c>
      <c r="B4" s="6"/>
      <c r="C4" s="6"/>
      <c r="D4" s="6"/>
      <c r="E4" s="6"/>
      <c r="F4" s="6"/>
      <c r="G4" s="7"/>
    </row>
    <row r="5" spans="1:7" s="5" customFormat="1" ht="15.6" customHeight="1" x14ac:dyDescent="0.25">
      <c r="A5" s="8"/>
      <c r="B5" s="6"/>
      <c r="C5" s="6"/>
      <c r="D5" s="6"/>
      <c r="E5" s="6"/>
      <c r="F5" s="6"/>
      <c r="G5" s="7"/>
    </row>
    <row r="6" spans="1:7" s="5" customFormat="1" ht="15.6" customHeight="1" x14ac:dyDescent="0.25">
      <c r="A6" s="8"/>
      <c r="B6" s="275" t="s">
        <v>329</v>
      </c>
      <c r="C6" s="6"/>
      <c r="D6" s="6"/>
      <c r="E6" s="6"/>
      <c r="F6" s="6"/>
      <c r="G6" s="7"/>
    </row>
    <row r="7" spans="1:7" s="5" customFormat="1" ht="16.5" customHeight="1" x14ac:dyDescent="0.25">
      <c r="A7" s="1"/>
      <c r="B7" s="9"/>
      <c r="C7" s="9"/>
      <c r="D7" s="7"/>
      <c r="E7" s="7"/>
      <c r="F7" s="7"/>
      <c r="G7" s="7"/>
    </row>
    <row r="8" spans="1:7" s="11" customFormat="1" ht="17.399999999999999" x14ac:dyDescent="0.25">
      <c r="A8" s="297" t="s">
        <v>315</v>
      </c>
      <c r="B8" s="297"/>
      <c r="C8" s="297"/>
      <c r="D8" s="297"/>
      <c r="E8" s="297"/>
      <c r="F8" s="297"/>
      <c r="G8" s="10"/>
    </row>
    <row r="9" spans="1:7" s="11" customFormat="1" ht="21.75" customHeight="1" x14ac:dyDescent="0.25">
      <c r="A9" s="298" t="s">
        <v>4</v>
      </c>
      <c r="B9" s="298"/>
      <c r="C9" s="298"/>
      <c r="D9" s="298"/>
      <c r="E9" s="298"/>
      <c r="F9" s="298"/>
      <c r="G9" s="10"/>
    </row>
    <row r="10" spans="1:7" s="5" customFormat="1" ht="10.95" customHeight="1" x14ac:dyDescent="0.25">
      <c r="A10" s="12"/>
      <c r="B10" s="6"/>
      <c r="C10" s="6"/>
      <c r="D10" s="7"/>
      <c r="E10" s="7"/>
      <c r="F10" s="13"/>
      <c r="G10" s="7"/>
    </row>
    <row r="11" spans="1:7" s="5" customFormat="1" ht="15.75" customHeight="1" x14ac:dyDescent="0.25">
      <c r="A11" s="299" t="s">
        <v>5</v>
      </c>
      <c r="B11" s="299"/>
      <c r="C11" s="299"/>
      <c r="D11" s="299"/>
      <c r="E11" s="299"/>
      <c r="F11" s="299"/>
      <c r="G11" s="7"/>
    </row>
    <row r="12" spans="1:7" s="5" customFormat="1" ht="15.75" customHeight="1" x14ac:dyDescent="0.25">
      <c r="A12" s="14" t="s">
        <v>6</v>
      </c>
      <c r="B12" s="15"/>
      <c r="C12" s="15"/>
      <c r="D12" s="16"/>
      <c r="E12" s="17" t="s">
        <v>7</v>
      </c>
      <c r="F12" s="18" t="s">
        <v>8</v>
      </c>
      <c r="G12" s="7"/>
    </row>
    <row r="13" spans="1:7" s="3" customFormat="1" ht="15.75" customHeight="1" x14ac:dyDescent="0.25">
      <c r="A13" s="19" t="str">
        <f>A51</f>
        <v>1. Mão-de-obra</v>
      </c>
      <c r="B13" s="20"/>
      <c r="C13" s="21"/>
      <c r="D13" s="21"/>
      <c r="E13" s="22">
        <f>+F144</f>
        <v>5256.4071320488001</v>
      </c>
      <c r="F13" s="23">
        <f t="shared" ref="F13:F31" si="0">IFERROR(E13/$E$34,0)</f>
        <v>0.26776987703611493</v>
      </c>
      <c r="G13" s="24"/>
    </row>
    <row r="14" spans="1:7" s="5" customFormat="1" ht="15.75" customHeight="1" x14ac:dyDescent="0.25">
      <c r="A14" s="25" t="str">
        <f>A53</f>
        <v>1.1. Coletor Turno Dia</v>
      </c>
      <c r="B14" s="26"/>
      <c r="C14" s="27"/>
      <c r="D14" s="27"/>
      <c r="E14" s="28">
        <f>F64</f>
        <v>3197.4364451988004</v>
      </c>
      <c r="F14" s="29">
        <f t="shared" si="0"/>
        <v>0.16288258162909108</v>
      </c>
      <c r="G14" s="7"/>
    </row>
    <row r="15" spans="1:7" s="5" customFormat="1" ht="15.75" customHeight="1" x14ac:dyDescent="0.25">
      <c r="A15" s="25" t="str">
        <f>A66</f>
        <v>1.2. Coletor Turno Noite</v>
      </c>
      <c r="B15" s="26"/>
      <c r="C15" s="27"/>
      <c r="D15" s="27"/>
      <c r="E15" s="28">
        <f>F83</f>
        <v>0</v>
      </c>
      <c r="F15" s="29">
        <f t="shared" si="0"/>
        <v>0</v>
      </c>
      <c r="G15" s="7"/>
    </row>
    <row r="16" spans="1:7" s="5" customFormat="1" ht="15.75" customHeight="1" x14ac:dyDescent="0.25">
      <c r="A16" s="25" t="str">
        <f>A86</f>
        <v>1.3. Motorista Turno do Dia</v>
      </c>
      <c r="C16" s="26"/>
      <c r="D16" s="27"/>
      <c r="E16" s="28">
        <f>F99</f>
        <v>1154.7807268500001</v>
      </c>
      <c r="F16" s="29">
        <f t="shared" si="0"/>
        <v>5.8826397092984768E-2</v>
      </c>
      <c r="G16" s="7"/>
    </row>
    <row r="17" spans="1:7" s="5" customFormat="1" ht="15.75" customHeight="1" x14ac:dyDescent="0.25">
      <c r="A17" s="25" t="str">
        <f>A101</f>
        <v>1.4. Motorista Turno Noite</v>
      </c>
      <c r="B17" s="26"/>
      <c r="C17" s="27"/>
      <c r="D17" s="27"/>
      <c r="E17" s="28">
        <f>F120</f>
        <v>0</v>
      </c>
      <c r="F17" s="29">
        <f t="shared" si="0"/>
        <v>0</v>
      </c>
      <c r="G17" s="7"/>
    </row>
    <row r="18" spans="1:7" s="5" customFormat="1" ht="15.75" customHeight="1" x14ac:dyDescent="0.25">
      <c r="A18" s="25" t="str">
        <f>A124</f>
        <v>1.5. Vale Transporte</v>
      </c>
      <c r="B18" s="26"/>
      <c r="C18" s="27"/>
      <c r="D18" s="27"/>
      <c r="E18" s="28">
        <f>F130</f>
        <v>317.74319999999994</v>
      </c>
      <c r="F18" s="29">
        <f t="shared" si="0"/>
        <v>1.6186352285063401E-2</v>
      </c>
      <c r="G18" s="7"/>
    </row>
    <row r="19" spans="1:7" s="5" customFormat="1" ht="15.75" customHeight="1" x14ac:dyDescent="0.25">
      <c r="A19" s="25" t="str">
        <f>A132</f>
        <v>1.6. Plano de Benefício Familiar (mensal)</v>
      </c>
      <c r="B19" s="26"/>
      <c r="C19" s="27"/>
      <c r="D19" s="27"/>
      <c r="E19" s="28">
        <f>F136</f>
        <v>96.4</v>
      </c>
      <c r="F19" s="29">
        <f t="shared" si="0"/>
        <v>4.9107718443073285E-3</v>
      </c>
      <c r="G19" s="7"/>
    </row>
    <row r="20" spans="1:7" s="5" customFormat="1" ht="15.75" customHeight="1" x14ac:dyDescent="0.25">
      <c r="A20" s="25" t="str">
        <f>A138</f>
        <v>1.7. Auxílio Alimentação (diário)</v>
      </c>
      <c r="B20" s="26"/>
      <c r="C20" s="27"/>
      <c r="D20" s="27"/>
      <c r="E20" s="28">
        <f>F142</f>
        <v>490.04676000000006</v>
      </c>
      <c r="F20" s="29">
        <f t="shared" si="0"/>
        <v>2.4963774184668372E-2</v>
      </c>
      <c r="G20" s="7"/>
    </row>
    <row r="21" spans="1:7" s="3" customFormat="1" ht="15.75" customHeight="1" x14ac:dyDescent="0.25">
      <c r="A21" s="300" t="str">
        <f>A146</f>
        <v>2. Uniformes e Equipamentos de Proteção Individual</v>
      </c>
      <c r="B21" s="300"/>
      <c r="C21" s="300"/>
      <c r="D21" s="21"/>
      <c r="E21" s="22">
        <f>+F178</f>
        <v>186.45612749999998</v>
      </c>
      <c r="F21" s="23">
        <f t="shared" si="0"/>
        <v>9.4983765676927099E-3</v>
      </c>
      <c r="G21" s="24"/>
    </row>
    <row r="22" spans="1:7" s="3" customFormat="1" ht="15.75" customHeight="1" x14ac:dyDescent="0.25">
      <c r="A22" s="30" t="str">
        <f>A180</f>
        <v>3. Veículos e Equipamentos</v>
      </c>
      <c r="B22" s="31"/>
      <c r="C22" s="21"/>
      <c r="D22" s="21"/>
      <c r="E22" s="22">
        <f>+F261</f>
        <v>6086.0450298256101</v>
      </c>
      <c r="F22" s="23">
        <f t="shared" si="0"/>
        <v>0.31003297277649544</v>
      </c>
      <c r="G22" s="24"/>
    </row>
    <row r="23" spans="1:7" s="5" customFormat="1" ht="15.75" customHeight="1" x14ac:dyDescent="0.25">
      <c r="A23" s="32" t="str">
        <f>A182</f>
        <v>3.1. Veículo toco - Coletor Compactador 15 m³</v>
      </c>
      <c r="B23" s="33"/>
      <c r="C23" s="27"/>
      <c r="D23" s="27"/>
      <c r="E23" s="28">
        <f>SUM(E24:E29)</f>
        <v>6086.0450298256101</v>
      </c>
      <c r="F23" s="34">
        <f t="shared" si="0"/>
        <v>0.31003297277649544</v>
      </c>
      <c r="G23" s="7"/>
    </row>
    <row r="24" spans="1:7" s="5" customFormat="1" ht="15.75" customHeight="1" x14ac:dyDescent="0.25">
      <c r="A24" s="32" t="str">
        <f>A184</f>
        <v>3.1.1. Depreciação</v>
      </c>
      <c r="B24" s="33"/>
      <c r="C24" s="27"/>
      <c r="D24" s="27"/>
      <c r="E24" s="28">
        <f>F199</f>
        <v>916.97285530149759</v>
      </c>
      <c r="F24" s="34">
        <f t="shared" si="0"/>
        <v>4.6712079666065269E-2</v>
      </c>
      <c r="G24" s="7"/>
    </row>
    <row r="25" spans="1:7" s="5" customFormat="1" ht="15.75" customHeight="1" x14ac:dyDescent="0.25">
      <c r="A25" s="32" t="str">
        <f>A201</f>
        <v>3.1.2. Remuneração do Capital</v>
      </c>
      <c r="B25" s="33"/>
      <c r="C25" s="27"/>
      <c r="D25" s="27"/>
      <c r="E25" s="28">
        <f>F216</f>
        <v>1217.8874581366124</v>
      </c>
      <c r="F25" s="34">
        <f t="shared" si="0"/>
        <v>6.2041156005729209E-2</v>
      </c>
      <c r="G25" s="7"/>
    </row>
    <row r="26" spans="1:7" s="5" customFormat="1" ht="15.75" customHeight="1" x14ac:dyDescent="0.25">
      <c r="A26" s="32" t="str">
        <f>A218</f>
        <v>3.1.3. Impostos e Seguros</v>
      </c>
      <c r="B26" s="33"/>
      <c r="C26" s="27"/>
      <c r="D26" s="27"/>
      <c r="E26" s="28">
        <f>F224</f>
        <v>164.9962843875</v>
      </c>
      <c r="F26" s="34">
        <f t="shared" si="0"/>
        <v>8.4051774666541474E-3</v>
      </c>
      <c r="G26" s="7"/>
    </row>
    <row r="27" spans="1:7" s="5" customFormat="1" ht="15.75" customHeight="1" x14ac:dyDescent="0.25">
      <c r="A27" s="32" t="str">
        <f>A226</f>
        <v>3.1.4. Consumos</v>
      </c>
      <c r="B27" s="33"/>
      <c r="C27" s="27"/>
      <c r="D27" s="27"/>
      <c r="E27" s="28">
        <f>F244</f>
        <v>2529.8684320000002</v>
      </c>
      <c r="F27" s="34">
        <f t="shared" si="0"/>
        <v>0.12887558781812788</v>
      </c>
      <c r="G27" s="7"/>
    </row>
    <row r="28" spans="1:7" s="5" customFormat="1" ht="15.75" customHeight="1" x14ac:dyDescent="0.25">
      <c r="A28" s="32" t="str">
        <f>A246</f>
        <v>3.1.5. Manutenção</v>
      </c>
      <c r="B28" s="33"/>
      <c r="C28" s="27"/>
      <c r="D28" s="27"/>
      <c r="E28" s="28">
        <f>F249</f>
        <v>1019.1999999999999</v>
      </c>
      <c r="F28" s="34">
        <f t="shared" si="0"/>
        <v>5.1919695681722285E-2</v>
      </c>
      <c r="G28" s="7"/>
    </row>
    <row r="29" spans="1:7" s="5" customFormat="1" ht="15.75" customHeight="1" x14ac:dyDescent="0.25">
      <c r="A29" s="32" t="str">
        <f>A251</f>
        <v>3.1.6. Pneus</v>
      </c>
      <c r="B29" s="33"/>
      <c r="C29" s="27"/>
      <c r="D29" s="27"/>
      <c r="E29" s="28">
        <f>F258</f>
        <v>237.12</v>
      </c>
      <c r="F29" s="34">
        <f t="shared" si="0"/>
        <v>1.2079276138196616E-2</v>
      </c>
      <c r="G29" s="7"/>
    </row>
    <row r="30" spans="1:7" s="3" customFormat="1" ht="15.75" customHeight="1" x14ac:dyDescent="0.25">
      <c r="A30" s="30" t="str">
        <f>A263</f>
        <v>4. Ferramentas e Materiais de Consumo</v>
      </c>
      <c r="B30" s="31"/>
      <c r="C30" s="21"/>
      <c r="D30" s="21"/>
      <c r="E30" s="22">
        <f>+F273</f>
        <v>90.9</v>
      </c>
      <c r="F30" s="23">
        <f t="shared" si="0"/>
        <v>4.6305929527752712E-3</v>
      </c>
      <c r="G30" s="24"/>
    </row>
    <row r="31" spans="1:7" s="3" customFormat="1" ht="15.75" customHeight="1" x14ac:dyDescent="0.25">
      <c r="A31" s="30" t="str">
        <f>A275</f>
        <v>5. Monitoramento da Frota</v>
      </c>
      <c r="B31" s="31"/>
      <c r="C31" s="21"/>
      <c r="D31" s="21"/>
      <c r="E31" s="22">
        <f>+F285</f>
        <v>200.84625</v>
      </c>
      <c r="F31" s="23">
        <f t="shared" si="0"/>
        <v>1.0231432671521896E-2</v>
      </c>
      <c r="G31" s="24"/>
    </row>
    <row r="32" spans="1:7" s="3" customFormat="1" ht="15.75" customHeight="1" x14ac:dyDescent="0.25">
      <c r="A32" s="30" t="str">
        <f>A289</f>
        <v>6. Benefícios e Despesas Indiretas - BDI</v>
      </c>
      <c r="B32" s="31"/>
      <c r="C32" s="21"/>
      <c r="D32" s="21"/>
      <c r="E32" s="35">
        <f>F295</f>
        <v>2507.1608278013123</v>
      </c>
      <c r="F32" s="23">
        <f>IFERROR(E32/$E$34,0)</f>
        <v>0.12771882575017571</v>
      </c>
      <c r="G32" s="24"/>
    </row>
    <row r="33" spans="1:7" s="3" customFormat="1" ht="15.75" customHeight="1" x14ac:dyDescent="0.25">
      <c r="A33" s="30" t="str">
        <f>A297</f>
        <v>7. Destinação Final</v>
      </c>
      <c r="B33" s="31"/>
      <c r="C33" s="21"/>
      <c r="D33" s="21"/>
      <c r="E33" s="36">
        <f>F300</f>
        <v>5302.5</v>
      </c>
      <c r="F33" s="23">
        <f>IFERROR(E33/$E$34,0)</f>
        <v>0.27011792224522413</v>
      </c>
      <c r="G33" s="24"/>
    </row>
    <row r="34" spans="1:7" s="5" customFormat="1" ht="15.75" customHeight="1" x14ac:dyDescent="0.25">
      <c r="A34" s="37" t="s">
        <v>9</v>
      </c>
      <c r="B34" s="38"/>
      <c r="C34" s="39"/>
      <c r="D34" s="39"/>
      <c r="E34" s="40">
        <f>E13+E21+E22+E30+E31+E32+E33</f>
        <v>19630.315367175721</v>
      </c>
      <c r="F34" s="41">
        <f>F13+F21+F22+F30+F31+F32+F33</f>
        <v>1</v>
      </c>
      <c r="G34" s="7"/>
    </row>
    <row r="37" spans="1:7" s="5" customFormat="1" ht="15" customHeight="1" x14ac:dyDescent="0.25">
      <c r="A37" s="299" t="s">
        <v>10</v>
      </c>
      <c r="B37" s="299"/>
      <c r="C37" s="299"/>
      <c r="D37" s="299"/>
      <c r="E37" s="299"/>
      <c r="F37" s="2"/>
      <c r="G37" s="7"/>
    </row>
    <row r="38" spans="1:7" s="5" customFormat="1" ht="15" customHeight="1" x14ac:dyDescent="0.25">
      <c r="A38" s="295" t="s">
        <v>11</v>
      </c>
      <c r="B38" s="295"/>
      <c r="C38" s="295"/>
      <c r="D38" s="295"/>
      <c r="E38" s="42" t="s">
        <v>12</v>
      </c>
      <c r="F38" s="2"/>
      <c r="G38" s="7"/>
    </row>
    <row r="39" spans="1:7" s="5" customFormat="1" ht="15" customHeight="1" x14ac:dyDescent="0.25">
      <c r="A39" s="43" t="str">
        <f>+A53</f>
        <v>1.1. Coletor Turno Dia</v>
      </c>
      <c r="B39" s="44"/>
      <c r="C39" s="44"/>
      <c r="D39" s="45"/>
      <c r="E39" s="46">
        <f>C63</f>
        <v>3</v>
      </c>
      <c r="F39" s="2"/>
      <c r="G39" s="7"/>
    </row>
    <row r="40" spans="1:7" s="5" customFormat="1" ht="15" customHeight="1" x14ac:dyDescent="0.25">
      <c r="A40" s="47" t="str">
        <f>+A66</f>
        <v>1.2. Coletor Turno Noite</v>
      </c>
      <c r="B40" s="48"/>
      <c r="C40" s="48"/>
      <c r="D40" s="49"/>
      <c r="E40" s="50">
        <f>C82</f>
        <v>0</v>
      </c>
      <c r="F40" s="2"/>
      <c r="G40" s="7"/>
    </row>
    <row r="41" spans="1:7" s="5" customFormat="1" ht="15" customHeight="1" x14ac:dyDescent="0.25">
      <c r="A41" s="47" t="str">
        <f>+A86</f>
        <v>1.3. Motorista Turno do Dia</v>
      </c>
      <c r="B41" s="48"/>
      <c r="C41" s="48"/>
      <c r="D41" s="49"/>
      <c r="E41" s="50">
        <f>C98</f>
        <v>1</v>
      </c>
      <c r="F41" s="2"/>
      <c r="G41" s="7"/>
    </row>
    <row r="42" spans="1:7" s="5" customFormat="1" ht="15" customHeight="1" x14ac:dyDescent="0.25">
      <c r="A42" s="47" t="str">
        <f>+A101</f>
        <v>1.4. Motorista Turno Noite</v>
      </c>
      <c r="B42" s="48"/>
      <c r="C42" s="48"/>
      <c r="D42" s="49"/>
      <c r="E42" s="50">
        <f>C119</f>
        <v>0</v>
      </c>
      <c r="F42" s="2"/>
      <c r="G42" s="7"/>
    </row>
    <row r="43" spans="1:7" s="5" customFormat="1" ht="15" customHeight="1" x14ac:dyDescent="0.25">
      <c r="A43" s="51" t="s">
        <v>13</v>
      </c>
      <c r="B43" s="52"/>
      <c r="C43" s="52"/>
      <c r="D43" s="53"/>
      <c r="E43" s="54">
        <f>SUM(E39:E42)</f>
        <v>4</v>
      </c>
      <c r="F43" s="2"/>
      <c r="G43" s="7"/>
    </row>
    <row r="44" spans="1:7" s="5" customFormat="1" ht="15" customHeight="1" x14ac:dyDescent="0.25">
      <c r="A44" s="55"/>
      <c r="B44" s="56"/>
      <c r="C44" s="2"/>
      <c r="D44" s="2"/>
      <c r="E44" s="57"/>
      <c r="F44" s="2"/>
      <c r="G44" s="7"/>
    </row>
    <row r="45" spans="1:7" s="5" customFormat="1" ht="15" customHeight="1" x14ac:dyDescent="0.25">
      <c r="A45" s="296" t="s">
        <v>14</v>
      </c>
      <c r="B45" s="296"/>
      <c r="C45" s="296"/>
      <c r="D45" s="296"/>
      <c r="E45" s="42" t="s">
        <v>12</v>
      </c>
      <c r="F45" s="1"/>
      <c r="G45" s="7"/>
    </row>
    <row r="46" spans="1:7" s="5" customFormat="1" ht="15" customHeight="1" x14ac:dyDescent="0.25">
      <c r="A46" s="58" t="str">
        <f>+A182</f>
        <v>3.1. Veículo toco - Coletor Compactador 15 m³</v>
      </c>
      <c r="B46" s="59"/>
      <c r="C46" s="59"/>
      <c r="D46" s="60"/>
      <c r="E46" s="61">
        <f>C198</f>
        <v>1</v>
      </c>
      <c r="F46" s="1"/>
      <c r="G46" s="7"/>
    </row>
    <row r="47" spans="1:7" s="5" customFormat="1" ht="15" customHeight="1" x14ac:dyDescent="0.25">
      <c r="A47" s="2"/>
      <c r="B47" s="2"/>
      <c r="C47" s="2"/>
      <c r="D47" s="8"/>
      <c r="E47" s="62"/>
      <c r="F47" s="1"/>
      <c r="G47" s="7"/>
    </row>
    <row r="48" spans="1:7" s="5" customFormat="1" x14ac:dyDescent="0.25">
      <c r="A48" s="2"/>
      <c r="B48" s="2"/>
      <c r="C48" s="2"/>
      <c r="D48" s="8"/>
      <c r="E48" s="63"/>
      <c r="F48" s="1"/>
      <c r="G48" s="7"/>
    </row>
    <row r="49" spans="1:7" s="3" customFormat="1" ht="15.75" customHeight="1" x14ac:dyDescent="0.25">
      <c r="A49" s="64" t="s">
        <v>15</v>
      </c>
      <c r="B49" s="276">
        <v>0.22950000000000001</v>
      </c>
      <c r="C49" s="24"/>
      <c r="D49" s="65"/>
      <c r="E49" s="66"/>
      <c r="G49" s="24"/>
    </row>
    <row r="50" spans="1:7" s="5" customFormat="1" ht="15.75" customHeight="1" x14ac:dyDescent="0.25">
      <c r="A50" s="2"/>
      <c r="B50" s="2"/>
      <c r="C50" s="2"/>
      <c r="D50" s="8"/>
      <c r="E50" s="63"/>
      <c r="F50" s="1"/>
      <c r="G50" s="7"/>
    </row>
    <row r="51" spans="1:7" ht="13.2" customHeight="1" x14ac:dyDescent="0.25">
      <c r="A51" s="3" t="s">
        <v>16</v>
      </c>
    </row>
    <row r="52" spans="1:7" ht="11.25" customHeight="1" x14ac:dyDescent="0.25"/>
    <row r="53" spans="1:7" ht="13.95" customHeight="1" x14ac:dyDescent="0.25">
      <c r="A53" s="1" t="s">
        <v>17</v>
      </c>
    </row>
    <row r="54" spans="1:7" ht="13.95" customHeight="1" x14ac:dyDescent="0.25">
      <c r="A54" s="67" t="s">
        <v>18</v>
      </c>
      <c r="B54" s="68" t="s">
        <v>19</v>
      </c>
      <c r="C54" s="68" t="s">
        <v>12</v>
      </c>
      <c r="D54" s="69" t="s">
        <v>20</v>
      </c>
      <c r="E54" s="69" t="s">
        <v>21</v>
      </c>
      <c r="F54" s="70" t="s">
        <v>22</v>
      </c>
    </row>
    <row r="55" spans="1:7" ht="13.2" customHeight="1" x14ac:dyDescent="0.25">
      <c r="A55" s="71" t="s">
        <v>23</v>
      </c>
      <c r="B55" s="72" t="s">
        <v>24</v>
      </c>
      <c r="C55" s="72">
        <v>1</v>
      </c>
      <c r="D55" s="73">
        <v>1949.91</v>
      </c>
      <c r="E55" s="74">
        <f>C55*D55</f>
        <v>1949.91</v>
      </c>
    </row>
    <row r="56" spans="1:7" hidden="1" x14ac:dyDescent="0.25">
      <c r="A56" s="75" t="s">
        <v>25</v>
      </c>
      <c r="B56" s="76" t="s">
        <v>26</v>
      </c>
      <c r="C56" s="77"/>
      <c r="D56" s="78">
        <f>D55/220*2</f>
        <v>17.726454545454548</v>
      </c>
      <c r="E56" s="78">
        <f>C56*D56</f>
        <v>0</v>
      </c>
      <c r="G56" s="2" t="s">
        <v>27</v>
      </c>
    </row>
    <row r="57" spans="1:7" ht="13.2" hidden="1" customHeight="1" x14ac:dyDescent="0.25">
      <c r="A57" s="75" t="s">
        <v>28</v>
      </c>
      <c r="B57" s="76" t="s">
        <v>26</v>
      </c>
      <c r="C57" s="77"/>
      <c r="D57" s="78">
        <f>D55/220*1.5</f>
        <v>13.294840909090912</v>
      </c>
      <c r="E57" s="78">
        <f>C57*D57</f>
        <v>0</v>
      </c>
      <c r="G57" s="2" t="s">
        <v>29</v>
      </c>
    </row>
    <row r="58" spans="1:7" ht="13.2" hidden="1" customHeight="1" x14ac:dyDescent="0.25">
      <c r="A58" s="75" t="s">
        <v>30</v>
      </c>
      <c r="B58" s="76" t="s">
        <v>31</v>
      </c>
      <c r="D58" s="78">
        <f>63/302*(SUM(E56:E57))</f>
        <v>0</v>
      </c>
      <c r="E58" s="78">
        <f>D58</f>
        <v>0</v>
      </c>
      <c r="G58" s="2" t="s">
        <v>32</v>
      </c>
    </row>
    <row r="59" spans="1:7" x14ac:dyDescent="0.25">
      <c r="A59" s="75" t="s">
        <v>33</v>
      </c>
      <c r="B59" s="76" t="s">
        <v>8</v>
      </c>
      <c r="C59" s="76">
        <v>40</v>
      </c>
      <c r="D59" s="78">
        <f>SUM(E55:E58)</f>
        <v>1949.91</v>
      </c>
      <c r="E59" s="78">
        <f>C59*D59/100</f>
        <v>779.96400000000006</v>
      </c>
    </row>
    <row r="60" spans="1:7" x14ac:dyDescent="0.25">
      <c r="A60" s="79" t="s">
        <v>34</v>
      </c>
      <c r="B60" s="80"/>
      <c r="C60" s="80"/>
      <c r="D60" s="81"/>
      <c r="E60" s="82">
        <f>SUM(E55:E59)</f>
        <v>2729.8740000000003</v>
      </c>
    </row>
    <row r="61" spans="1:7" x14ac:dyDescent="0.25">
      <c r="A61" s="75" t="s">
        <v>35</v>
      </c>
      <c r="B61" s="76" t="s">
        <v>8</v>
      </c>
      <c r="C61" s="83">
        <f>'2.Encargos Sociais'!$C$34*100</f>
        <v>70.12</v>
      </c>
      <c r="D61" s="78">
        <f>E60</f>
        <v>2729.8740000000003</v>
      </c>
      <c r="E61" s="78">
        <f>D61*C61/100</f>
        <v>1914.1876488000003</v>
      </c>
    </row>
    <row r="62" spans="1:7" x14ac:dyDescent="0.25">
      <c r="A62" s="79" t="s">
        <v>36</v>
      </c>
      <c r="B62" s="80"/>
      <c r="C62" s="80"/>
      <c r="D62" s="81"/>
      <c r="E62" s="82">
        <f>E60+E61</f>
        <v>4644.0616488000005</v>
      </c>
    </row>
    <row r="63" spans="1:7" ht="13.8" thickBot="1" x14ac:dyDescent="0.3">
      <c r="A63" s="75" t="s">
        <v>37</v>
      </c>
      <c r="B63" s="76" t="s">
        <v>38</v>
      </c>
      <c r="C63" s="84">
        <v>3</v>
      </c>
      <c r="D63" s="78">
        <f>E62</f>
        <v>4644.0616488000005</v>
      </c>
      <c r="E63" s="78">
        <f>C63*D63</f>
        <v>13932.184946400001</v>
      </c>
      <c r="G63" s="7"/>
    </row>
    <row r="64" spans="1:7" ht="13.95" customHeight="1" thickBot="1" x14ac:dyDescent="0.3">
      <c r="A64" s="149"/>
      <c r="B64" s="149"/>
      <c r="C64" s="149"/>
      <c r="D64" s="291" t="s">
        <v>39</v>
      </c>
      <c r="E64" s="86">
        <f>$B$49</f>
        <v>0.22950000000000001</v>
      </c>
      <c r="F64" s="87">
        <f>E63*E64</f>
        <v>3197.4364451988004</v>
      </c>
      <c r="G64" s="7"/>
    </row>
    <row r="65" spans="1:7" ht="11.25" hidden="1" customHeight="1" x14ac:dyDescent="0.25"/>
    <row r="66" spans="1:7" ht="13.8" hidden="1" thickBot="1" x14ac:dyDescent="0.3">
      <c r="A66" s="1" t="s">
        <v>40</v>
      </c>
    </row>
    <row r="67" spans="1:7" ht="13.8" hidden="1" thickBot="1" x14ac:dyDescent="0.3">
      <c r="A67" s="67" t="s">
        <v>18</v>
      </c>
      <c r="B67" s="68" t="s">
        <v>19</v>
      </c>
      <c r="C67" s="68" t="s">
        <v>12</v>
      </c>
      <c r="D67" s="69" t="s">
        <v>20</v>
      </c>
      <c r="E67" s="69" t="s">
        <v>21</v>
      </c>
      <c r="F67" s="70" t="s">
        <v>22</v>
      </c>
    </row>
    <row r="68" spans="1:7" hidden="1" x14ac:dyDescent="0.25">
      <c r="A68" s="71" t="s">
        <v>23</v>
      </c>
      <c r="B68" s="72" t="s">
        <v>24</v>
      </c>
      <c r="C68" s="72">
        <v>1</v>
      </c>
      <c r="D68" s="74">
        <f>D55</f>
        <v>1949.91</v>
      </c>
      <c r="E68" s="74">
        <f>C68*D68</f>
        <v>1949.91</v>
      </c>
    </row>
    <row r="69" spans="1:7" hidden="1" x14ac:dyDescent="0.25">
      <c r="A69" s="75" t="s">
        <v>41</v>
      </c>
      <c r="B69" s="76" t="s">
        <v>42</v>
      </c>
      <c r="C69" s="77"/>
      <c r="D69" s="78"/>
      <c r="E69" s="78"/>
    </row>
    <row r="70" spans="1:7" hidden="1" x14ac:dyDescent="0.25">
      <c r="A70" s="75"/>
      <c r="B70" s="76" t="s">
        <v>43</v>
      </c>
      <c r="C70" s="88">
        <f>C69*8/7</f>
        <v>0</v>
      </c>
      <c r="D70" s="78">
        <f>D68/220*0.2</f>
        <v>1.7726454545454549</v>
      </c>
      <c r="E70" s="78">
        <f>C69*D70</f>
        <v>0</v>
      </c>
    </row>
    <row r="71" spans="1:7" hidden="1" x14ac:dyDescent="0.25">
      <c r="A71" s="75" t="s">
        <v>25</v>
      </c>
      <c r="B71" s="76" t="s">
        <v>26</v>
      </c>
      <c r="C71" s="77"/>
      <c r="D71" s="78">
        <f>D68/220*2</f>
        <v>17.726454545454548</v>
      </c>
      <c r="E71" s="78">
        <f>C71*D71</f>
        <v>0</v>
      </c>
      <c r="G71" s="2" t="s">
        <v>27</v>
      </c>
    </row>
    <row r="72" spans="1:7" hidden="1" x14ac:dyDescent="0.25">
      <c r="A72" s="75" t="s">
        <v>44</v>
      </c>
      <c r="B72" s="76" t="s">
        <v>42</v>
      </c>
      <c r="C72" s="77"/>
      <c r="D72" s="78"/>
      <c r="E72" s="78"/>
      <c r="G72" s="2" t="s">
        <v>45</v>
      </c>
    </row>
    <row r="73" spans="1:7" hidden="1" x14ac:dyDescent="0.25">
      <c r="A73" s="75"/>
      <c r="B73" s="76" t="s">
        <v>43</v>
      </c>
      <c r="C73" s="88">
        <f>C72*8/7</f>
        <v>0</v>
      </c>
      <c r="D73" s="78">
        <f>D68/220*2*1.2</f>
        <v>21.271745454545457</v>
      </c>
      <c r="E73" s="78">
        <f>C73*D73</f>
        <v>0</v>
      </c>
      <c r="G73" s="2" t="s">
        <v>45</v>
      </c>
    </row>
    <row r="74" spans="1:7" hidden="1" x14ac:dyDescent="0.25">
      <c r="A74" s="75" t="s">
        <v>28</v>
      </c>
      <c r="B74" s="76" t="s">
        <v>26</v>
      </c>
      <c r="C74" s="77"/>
      <c r="D74" s="78">
        <f>D68/220*1.5</f>
        <v>13.294840909090912</v>
      </c>
      <c r="E74" s="78">
        <f>C74*D74</f>
        <v>0</v>
      </c>
      <c r="G74" s="2" t="s">
        <v>29</v>
      </c>
    </row>
    <row r="75" spans="1:7" hidden="1" x14ac:dyDescent="0.25">
      <c r="A75" s="75" t="s">
        <v>46</v>
      </c>
      <c r="B75" s="76" t="s">
        <v>42</v>
      </c>
      <c r="C75" s="77"/>
      <c r="D75" s="78"/>
      <c r="E75" s="78"/>
      <c r="G75" s="2" t="s">
        <v>47</v>
      </c>
    </row>
    <row r="76" spans="1:7" hidden="1" x14ac:dyDescent="0.25">
      <c r="A76" s="75"/>
      <c r="B76" s="76" t="s">
        <v>43</v>
      </c>
      <c r="C76" s="78">
        <f>C75*8/7</f>
        <v>0</v>
      </c>
      <c r="D76" s="78">
        <f>D68/220*1.5*1.2</f>
        <v>15.953809090909093</v>
      </c>
      <c r="E76" s="78">
        <f>C76*D76</f>
        <v>0</v>
      </c>
      <c r="G76" s="2" t="s">
        <v>47</v>
      </c>
    </row>
    <row r="77" spans="1:7" ht="13.2" hidden="1" customHeight="1" x14ac:dyDescent="0.25">
      <c r="A77" s="75" t="s">
        <v>30</v>
      </c>
      <c r="B77" s="76" t="s">
        <v>31</v>
      </c>
      <c r="D77" s="78">
        <f>63/302*(SUM(E71:E76))</f>
        <v>0</v>
      </c>
      <c r="E77" s="78">
        <f>D77</f>
        <v>0</v>
      </c>
      <c r="G77" s="2" t="s">
        <v>32</v>
      </c>
    </row>
    <row r="78" spans="1:7" hidden="1" x14ac:dyDescent="0.25">
      <c r="A78" s="75" t="s">
        <v>33</v>
      </c>
      <c r="B78" s="76" t="s">
        <v>8</v>
      </c>
      <c r="C78" s="76">
        <f>+C59</f>
        <v>40</v>
      </c>
      <c r="D78" s="78">
        <f>SUM(E68:E77)</f>
        <v>1949.91</v>
      </c>
      <c r="E78" s="78">
        <f>C78*D78/100</f>
        <v>779.96400000000006</v>
      </c>
    </row>
    <row r="79" spans="1:7" hidden="1" x14ac:dyDescent="0.25">
      <c r="A79" s="79" t="s">
        <v>34</v>
      </c>
      <c r="B79" s="80"/>
      <c r="C79" s="80"/>
      <c r="D79" s="81"/>
      <c r="E79" s="82">
        <f>SUM(E68:E78)</f>
        <v>2729.8740000000003</v>
      </c>
    </row>
    <row r="80" spans="1:7" hidden="1" x14ac:dyDescent="0.25">
      <c r="A80" s="75" t="s">
        <v>35</v>
      </c>
      <c r="B80" s="76" t="s">
        <v>8</v>
      </c>
      <c r="C80" s="83">
        <f>'2.Encargos Sociais'!$C$34*100</f>
        <v>70.12</v>
      </c>
      <c r="D80" s="78">
        <f>E79</f>
        <v>2729.8740000000003</v>
      </c>
      <c r="E80" s="78">
        <f>D80*C80/100</f>
        <v>1914.1876488000003</v>
      </c>
    </row>
    <row r="81" spans="1:7" hidden="1" x14ac:dyDescent="0.25">
      <c r="A81" s="79" t="s">
        <v>36</v>
      </c>
      <c r="B81" s="80"/>
      <c r="C81" s="80"/>
      <c r="D81" s="81"/>
      <c r="E81" s="82">
        <f>E79+E80</f>
        <v>4644.0616488000005</v>
      </c>
    </row>
    <row r="82" spans="1:7" ht="13.8" hidden="1" thickBot="1" x14ac:dyDescent="0.3">
      <c r="A82" s="75" t="s">
        <v>37</v>
      </c>
      <c r="B82" s="76" t="s">
        <v>38</v>
      </c>
      <c r="C82" s="84"/>
      <c r="D82" s="78">
        <f>E81</f>
        <v>4644.0616488000005</v>
      </c>
      <c r="E82" s="78">
        <f>C82*D82</f>
        <v>0</v>
      </c>
    </row>
    <row r="83" spans="1:7" ht="13.8" hidden="1" thickBot="1" x14ac:dyDescent="0.3">
      <c r="D83" s="85" t="s">
        <v>39</v>
      </c>
      <c r="E83" s="86">
        <f>$B$49</f>
        <v>0.22950000000000001</v>
      </c>
      <c r="F83" s="87">
        <f>E82*E83</f>
        <v>0</v>
      </c>
    </row>
    <row r="84" spans="1:7" x14ac:dyDescent="0.25">
      <c r="A84" s="288" t="s">
        <v>330</v>
      </c>
      <c r="D84" s="85"/>
      <c r="F84" s="277"/>
    </row>
    <row r="85" spans="1:7" ht="12" customHeight="1" x14ac:dyDescent="0.25"/>
    <row r="86" spans="1:7" ht="13.8" thickBot="1" x14ac:dyDescent="0.3">
      <c r="A86" s="1" t="s">
        <v>48</v>
      </c>
    </row>
    <row r="87" spans="1:7" s="89" customFormat="1" ht="13.2" customHeight="1" thickBot="1" x14ac:dyDescent="0.3">
      <c r="A87" s="67" t="s">
        <v>18</v>
      </c>
      <c r="B87" s="68" t="s">
        <v>19</v>
      </c>
      <c r="C87" s="68" t="s">
        <v>12</v>
      </c>
      <c r="D87" s="69" t="s">
        <v>20</v>
      </c>
      <c r="E87" s="69" t="s">
        <v>21</v>
      </c>
      <c r="F87" s="70" t="s">
        <v>22</v>
      </c>
      <c r="G87" s="2"/>
    </row>
    <row r="88" spans="1:7" x14ac:dyDescent="0.25">
      <c r="A88" s="71" t="s">
        <v>49</v>
      </c>
      <c r="B88" s="72" t="s">
        <v>24</v>
      </c>
      <c r="C88" s="72">
        <v>1</v>
      </c>
      <c r="D88" s="73">
        <v>2350.5500000000002</v>
      </c>
      <c r="E88" s="74">
        <f>C88*D88</f>
        <v>2350.5500000000002</v>
      </c>
    </row>
    <row r="89" spans="1:7" x14ac:dyDescent="0.25">
      <c r="A89" s="71" t="s">
        <v>50</v>
      </c>
      <c r="B89" s="72" t="s">
        <v>24</v>
      </c>
      <c r="C89" s="72">
        <v>1</v>
      </c>
      <c r="D89" s="73">
        <v>1518</v>
      </c>
      <c r="E89" s="74"/>
    </row>
    <row r="90" spans="1:7" hidden="1" x14ac:dyDescent="0.25">
      <c r="A90" s="75" t="s">
        <v>25</v>
      </c>
      <c r="B90" s="76" t="s">
        <v>26</v>
      </c>
      <c r="C90" s="77"/>
      <c r="D90" s="78">
        <f>D88/220*2</f>
        <v>21.368636363636366</v>
      </c>
      <c r="E90" s="78">
        <f>C90*D90</f>
        <v>0</v>
      </c>
      <c r="G90" s="2" t="s">
        <v>27</v>
      </c>
    </row>
    <row r="91" spans="1:7" hidden="1" x14ac:dyDescent="0.25">
      <c r="A91" s="75" t="s">
        <v>28</v>
      </c>
      <c r="B91" s="76" t="s">
        <v>26</v>
      </c>
      <c r="C91" s="77"/>
      <c r="D91" s="78">
        <f>D88/220*1.5</f>
        <v>16.026477272727274</v>
      </c>
      <c r="E91" s="78">
        <f>C91*D91</f>
        <v>0</v>
      </c>
      <c r="G91" s="2" t="s">
        <v>29</v>
      </c>
    </row>
    <row r="92" spans="1:7" ht="13.2" hidden="1" customHeight="1" x14ac:dyDescent="0.25">
      <c r="A92" s="75" t="s">
        <v>30</v>
      </c>
      <c r="B92" s="76" t="s">
        <v>31</v>
      </c>
      <c r="D92" s="78">
        <f>63/302*(SUM(E90:E91))</f>
        <v>0</v>
      </c>
      <c r="E92" s="78">
        <f>D92</f>
        <v>0</v>
      </c>
      <c r="G92" s="2" t="s">
        <v>32</v>
      </c>
    </row>
    <row r="93" spans="1:7" x14ac:dyDescent="0.25">
      <c r="A93" s="75" t="s">
        <v>51</v>
      </c>
      <c r="B93" s="76"/>
      <c r="C93" s="90">
        <v>1</v>
      </c>
      <c r="D93" s="78"/>
      <c r="E93" s="78"/>
    </row>
    <row r="94" spans="1:7" x14ac:dyDescent="0.25">
      <c r="A94" s="75" t="s">
        <v>33</v>
      </c>
      <c r="B94" s="76" t="s">
        <v>8</v>
      </c>
      <c r="C94" s="84">
        <v>40</v>
      </c>
      <c r="D94" s="78">
        <f>IF(C93=2,SUM(E88:E92),IF(C93=1,(SUM(E88:E92))*D89/D88,0))</f>
        <v>1518</v>
      </c>
      <c r="E94" s="78">
        <f>C94*D94/100</f>
        <v>607.20000000000005</v>
      </c>
    </row>
    <row r="95" spans="1:7" s="3" customFormat="1" x14ac:dyDescent="0.25">
      <c r="A95" s="91" t="s">
        <v>34</v>
      </c>
      <c r="B95" s="80"/>
      <c r="C95" s="80"/>
      <c r="D95" s="81"/>
      <c r="E95" s="92">
        <f>SUM(E88:E94)</f>
        <v>2957.75</v>
      </c>
      <c r="F95" s="24"/>
      <c r="G95" s="24"/>
    </row>
    <row r="96" spans="1:7" x14ac:dyDescent="0.25">
      <c r="A96" s="75" t="s">
        <v>35</v>
      </c>
      <c r="B96" s="76" t="s">
        <v>8</v>
      </c>
      <c r="C96" s="83">
        <f>'2.Encargos Sociais'!$C$34*100</f>
        <v>70.12</v>
      </c>
      <c r="D96" s="78">
        <f>E95</f>
        <v>2957.75</v>
      </c>
      <c r="E96" s="78">
        <f>D96*C96/100</f>
        <v>2073.9743000000003</v>
      </c>
    </row>
    <row r="97" spans="1:7" s="3" customFormat="1" x14ac:dyDescent="0.25">
      <c r="A97" s="91" t="s">
        <v>52</v>
      </c>
      <c r="B97" s="93"/>
      <c r="C97" s="93"/>
      <c r="D97" s="94"/>
      <c r="E97" s="92">
        <f>E95+E96</f>
        <v>5031.7242999999999</v>
      </c>
      <c r="F97" s="24"/>
      <c r="G97" s="24"/>
    </row>
    <row r="98" spans="1:7" ht="13.8" thickBot="1" x14ac:dyDescent="0.3">
      <c r="A98" s="75" t="s">
        <v>37</v>
      </c>
      <c r="B98" s="76" t="s">
        <v>38</v>
      </c>
      <c r="C98" s="84">
        <v>1</v>
      </c>
      <c r="D98" s="78">
        <f>E97</f>
        <v>5031.7242999999999</v>
      </c>
      <c r="E98" s="78">
        <f>C98*D98</f>
        <v>5031.7242999999999</v>
      </c>
    </row>
    <row r="99" spans="1:7" ht="11.25" customHeight="1" thickBot="1" x14ac:dyDescent="0.3">
      <c r="A99" s="149"/>
      <c r="B99" s="149"/>
      <c r="C99" s="149"/>
      <c r="D99" s="291" t="s">
        <v>39</v>
      </c>
      <c r="E99" s="86">
        <f>$B$49</f>
        <v>0.22950000000000001</v>
      </c>
      <c r="F99" s="87">
        <f>E98*E99</f>
        <v>1154.7807268500001</v>
      </c>
    </row>
    <row r="100" spans="1:7" ht="11.25" hidden="1" customHeight="1" x14ac:dyDescent="0.25"/>
    <row r="101" spans="1:7" ht="13.8" hidden="1" thickBot="1" x14ac:dyDescent="0.3">
      <c r="A101" s="1" t="s">
        <v>53</v>
      </c>
    </row>
    <row r="102" spans="1:7" ht="13.8" hidden="1" thickBot="1" x14ac:dyDescent="0.3">
      <c r="A102" s="67" t="s">
        <v>18</v>
      </c>
      <c r="B102" s="68" t="s">
        <v>19</v>
      </c>
      <c r="C102" s="68" t="s">
        <v>12</v>
      </c>
      <c r="D102" s="69" t="s">
        <v>20</v>
      </c>
      <c r="E102" s="69" t="s">
        <v>21</v>
      </c>
      <c r="F102" s="70" t="s">
        <v>22</v>
      </c>
    </row>
    <row r="103" spans="1:7" hidden="1" x14ac:dyDescent="0.25">
      <c r="A103" s="71" t="s">
        <v>23</v>
      </c>
      <c r="B103" s="72" t="s">
        <v>24</v>
      </c>
      <c r="C103" s="72">
        <v>1</v>
      </c>
      <c r="D103" s="74">
        <f>D88</f>
        <v>2350.5500000000002</v>
      </c>
      <c r="E103" s="74">
        <f>C103*D103</f>
        <v>2350.5500000000002</v>
      </c>
    </row>
    <row r="104" spans="1:7" hidden="1" x14ac:dyDescent="0.25">
      <c r="A104" s="71" t="s">
        <v>54</v>
      </c>
      <c r="B104" s="72" t="s">
        <v>24</v>
      </c>
      <c r="C104" s="72">
        <v>1</v>
      </c>
      <c r="D104" s="78">
        <f>D89</f>
        <v>1518</v>
      </c>
      <c r="E104" s="78"/>
    </row>
    <row r="105" spans="1:7" hidden="1" x14ac:dyDescent="0.25">
      <c r="A105" s="75" t="s">
        <v>41</v>
      </c>
      <c r="B105" s="76" t="s">
        <v>42</v>
      </c>
      <c r="C105" s="77"/>
      <c r="D105" s="75"/>
      <c r="E105" s="75"/>
    </row>
    <row r="106" spans="1:7" hidden="1" x14ac:dyDescent="0.25">
      <c r="A106" s="75"/>
      <c r="B106" s="76" t="s">
        <v>43</v>
      </c>
      <c r="C106" s="78">
        <f>C105*8/7</f>
        <v>0</v>
      </c>
      <c r="D106" s="78">
        <f>D103/220*0.2</f>
        <v>2.1368636363636369</v>
      </c>
      <c r="E106" s="78">
        <f>C105*D106</f>
        <v>0</v>
      </c>
    </row>
    <row r="107" spans="1:7" hidden="1" x14ac:dyDescent="0.25">
      <c r="A107" s="75" t="s">
        <v>25</v>
      </c>
      <c r="B107" s="76" t="s">
        <v>26</v>
      </c>
      <c r="C107" s="77"/>
      <c r="D107" s="78">
        <f>D103/220*2</f>
        <v>21.368636363636366</v>
      </c>
      <c r="E107" s="78">
        <f>C107*D107</f>
        <v>0</v>
      </c>
      <c r="G107" s="2" t="s">
        <v>27</v>
      </c>
    </row>
    <row r="108" spans="1:7" hidden="1" x14ac:dyDescent="0.25">
      <c r="A108" s="75" t="s">
        <v>44</v>
      </c>
      <c r="B108" s="76" t="s">
        <v>42</v>
      </c>
      <c r="C108" s="77"/>
      <c r="D108" s="78"/>
      <c r="E108" s="78"/>
      <c r="G108" s="2" t="s">
        <v>45</v>
      </c>
    </row>
    <row r="109" spans="1:7" hidden="1" x14ac:dyDescent="0.25">
      <c r="A109" s="75"/>
      <c r="B109" s="76" t="s">
        <v>43</v>
      </c>
      <c r="C109" s="78">
        <f>C108*8/7</f>
        <v>0</v>
      </c>
      <c r="D109" s="78">
        <f>D103/220*2*1.2</f>
        <v>25.642363636363637</v>
      </c>
      <c r="E109" s="78">
        <f>C109*D109</f>
        <v>0</v>
      </c>
      <c r="G109" s="2" t="s">
        <v>45</v>
      </c>
    </row>
    <row r="110" spans="1:7" hidden="1" x14ac:dyDescent="0.25">
      <c r="A110" s="75" t="s">
        <v>28</v>
      </c>
      <c r="B110" s="76" t="s">
        <v>26</v>
      </c>
      <c r="C110" s="77"/>
      <c r="D110" s="78">
        <f>D103/220*1.5</f>
        <v>16.026477272727274</v>
      </c>
      <c r="E110" s="78">
        <f>C110*D110</f>
        <v>0</v>
      </c>
      <c r="G110" s="2" t="s">
        <v>29</v>
      </c>
    </row>
    <row r="111" spans="1:7" hidden="1" x14ac:dyDescent="0.25">
      <c r="A111" s="75" t="s">
        <v>46</v>
      </c>
      <c r="B111" s="76" t="s">
        <v>42</v>
      </c>
      <c r="C111" s="77"/>
      <c r="D111" s="78"/>
      <c r="E111" s="78"/>
      <c r="G111" s="2" t="s">
        <v>47</v>
      </c>
    </row>
    <row r="112" spans="1:7" hidden="1" x14ac:dyDescent="0.25">
      <c r="A112" s="75"/>
      <c r="B112" s="76" t="s">
        <v>43</v>
      </c>
      <c r="C112" s="78">
        <f>C111*8/7</f>
        <v>0</v>
      </c>
      <c r="D112" s="78">
        <f>D103/220*1.5*1.2</f>
        <v>19.231772727272727</v>
      </c>
      <c r="E112" s="78">
        <f>C112*D112</f>
        <v>0</v>
      </c>
      <c r="G112" s="2" t="s">
        <v>47</v>
      </c>
    </row>
    <row r="113" spans="1:1025" ht="13.2" hidden="1" customHeight="1" x14ac:dyDescent="0.25">
      <c r="A113" s="75" t="s">
        <v>30</v>
      </c>
      <c r="B113" s="76" t="s">
        <v>31</v>
      </c>
      <c r="D113" s="78">
        <f>63/302*(SUM(E107:E112))</f>
        <v>0</v>
      </c>
      <c r="E113" s="78">
        <f>D113</f>
        <v>0</v>
      </c>
      <c r="G113" s="2" t="s">
        <v>32</v>
      </c>
    </row>
    <row r="114" spans="1:1025" hidden="1" x14ac:dyDescent="0.25">
      <c r="A114" s="75" t="s">
        <v>51</v>
      </c>
      <c r="B114" s="76"/>
      <c r="C114" s="90"/>
      <c r="D114" s="78"/>
      <c r="E114" s="78"/>
    </row>
    <row r="115" spans="1:1025" hidden="1" x14ac:dyDescent="0.25">
      <c r="A115" s="75" t="s">
        <v>33</v>
      </c>
      <c r="B115" s="76" t="s">
        <v>8</v>
      </c>
      <c r="C115" s="78">
        <f>+C94</f>
        <v>40</v>
      </c>
      <c r="D115" s="78">
        <f>IF(C114=2,SUM(E103:E113),IF(C114=1,SUM(E103:E113)*D104/D103,0))</f>
        <v>0</v>
      </c>
      <c r="E115" s="78">
        <f>C115*D115/100</f>
        <v>0</v>
      </c>
    </row>
    <row r="116" spans="1:1025" s="3" customFormat="1" hidden="1" x14ac:dyDescent="0.25">
      <c r="A116" s="79" t="s">
        <v>34</v>
      </c>
      <c r="B116" s="80"/>
      <c r="C116" s="80"/>
      <c r="D116" s="81"/>
      <c r="E116" s="82">
        <f>SUM(E103:E115)</f>
        <v>2350.5500000000002</v>
      </c>
      <c r="F116" s="24"/>
      <c r="G116" s="24"/>
    </row>
    <row r="117" spans="1:1025" hidden="1" x14ac:dyDescent="0.25">
      <c r="A117" s="75" t="s">
        <v>35</v>
      </c>
      <c r="B117" s="76" t="s">
        <v>8</v>
      </c>
      <c r="C117" s="83">
        <f>'2.Encargos Sociais'!$C$34*100</f>
        <v>70.12</v>
      </c>
      <c r="D117" s="78">
        <f>E116</f>
        <v>2350.5500000000002</v>
      </c>
      <c r="E117" s="78">
        <f>D117*C117/100</f>
        <v>1648.2056600000003</v>
      </c>
    </row>
    <row r="118" spans="1:1025" s="3" customFormat="1" hidden="1" x14ac:dyDescent="0.25">
      <c r="A118" s="79" t="s">
        <v>52</v>
      </c>
      <c r="B118" s="80"/>
      <c r="C118" s="80"/>
      <c r="D118" s="81"/>
      <c r="E118" s="82">
        <f>E116+E117</f>
        <v>3998.7556600000007</v>
      </c>
      <c r="F118" s="24"/>
      <c r="G118" s="24"/>
    </row>
    <row r="119" spans="1:1025" ht="13.8" hidden="1" thickBot="1" x14ac:dyDescent="0.3">
      <c r="A119" s="75" t="s">
        <v>37</v>
      </c>
      <c r="B119" s="76" t="s">
        <v>38</v>
      </c>
      <c r="C119" s="84"/>
      <c r="D119" s="78">
        <f>E118</f>
        <v>3998.7556600000007</v>
      </c>
      <c r="E119" s="78">
        <f>C119*D119</f>
        <v>0</v>
      </c>
    </row>
    <row r="120" spans="1:1025" ht="13.8" hidden="1" thickBot="1" x14ac:dyDescent="0.3">
      <c r="D120" s="85" t="s">
        <v>39</v>
      </c>
      <c r="E120" s="86">
        <f>$B$49</f>
        <v>0.22950000000000001</v>
      </c>
      <c r="F120" s="87">
        <f>E119*E120</f>
        <v>0</v>
      </c>
    </row>
    <row r="121" spans="1:1025" ht="11.25" hidden="1" customHeight="1" x14ac:dyDescent="0.25">
      <c r="G121" s="1"/>
    </row>
    <row r="122" spans="1:1025" s="290" customFormat="1" ht="11.25" customHeight="1" x14ac:dyDescent="0.2">
      <c r="A122" s="288" t="s">
        <v>331</v>
      </c>
      <c r="B122" s="288"/>
      <c r="C122" s="288"/>
      <c r="D122" s="289"/>
      <c r="E122" s="289"/>
      <c r="F122" s="289"/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  <c r="X122" s="288"/>
      <c r="Y122" s="288"/>
      <c r="Z122" s="288"/>
      <c r="AA122" s="288"/>
      <c r="AB122" s="288"/>
      <c r="AC122" s="288"/>
      <c r="AD122" s="288"/>
      <c r="AE122" s="288"/>
      <c r="AF122" s="288"/>
      <c r="AG122" s="288"/>
      <c r="AH122" s="288"/>
      <c r="AI122" s="288"/>
      <c r="AJ122" s="288"/>
      <c r="AK122" s="288"/>
      <c r="AL122" s="288"/>
      <c r="AM122" s="288"/>
      <c r="AN122" s="288"/>
      <c r="AO122" s="288"/>
      <c r="AP122" s="288"/>
      <c r="AQ122" s="288"/>
      <c r="AR122" s="288"/>
      <c r="AS122" s="288"/>
      <c r="AT122" s="288"/>
      <c r="AU122" s="288"/>
      <c r="AV122" s="288"/>
      <c r="AW122" s="288"/>
      <c r="AX122" s="288"/>
      <c r="AY122" s="288"/>
      <c r="AZ122" s="288"/>
      <c r="BA122" s="288"/>
      <c r="BB122" s="288"/>
      <c r="BC122" s="288"/>
      <c r="BD122" s="288"/>
      <c r="BE122" s="288"/>
      <c r="BF122" s="288"/>
      <c r="BG122" s="288"/>
      <c r="BH122" s="288"/>
      <c r="BI122" s="288"/>
      <c r="BJ122" s="288"/>
      <c r="BK122" s="288"/>
      <c r="BL122" s="288"/>
      <c r="BM122" s="288"/>
      <c r="BN122" s="288"/>
      <c r="BO122" s="288"/>
      <c r="BP122" s="288"/>
      <c r="BQ122" s="288"/>
      <c r="BR122" s="288"/>
      <c r="BS122" s="288"/>
      <c r="BT122" s="288"/>
      <c r="BU122" s="288"/>
      <c r="BV122" s="288"/>
      <c r="BW122" s="288"/>
      <c r="BX122" s="288"/>
      <c r="BY122" s="288"/>
      <c r="BZ122" s="288"/>
      <c r="CA122" s="288"/>
      <c r="CB122" s="288"/>
      <c r="CC122" s="288"/>
      <c r="CD122" s="288"/>
      <c r="CE122" s="288"/>
      <c r="CF122" s="288"/>
      <c r="CG122" s="288"/>
      <c r="CH122" s="288"/>
      <c r="CI122" s="288"/>
      <c r="CJ122" s="288"/>
      <c r="CK122" s="288"/>
      <c r="CL122" s="288"/>
      <c r="CM122" s="288"/>
      <c r="CN122" s="288"/>
      <c r="CO122" s="288"/>
      <c r="CP122" s="288"/>
      <c r="CQ122" s="288"/>
      <c r="CR122" s="288"/>
      <c r="CS122" s="288"/>
      <c r="CT122" s="288"/>
      <c r="CU122" s="288"/>
      <c r="CV122" s="288"/>
      <c r="CW122" s="288"/>
      <c r="CX122" s="288"/>
      <c r="CY122" s="288"/>
      <c r="CZ122" s="288"/>
      <c r="DA122" s="288"/>
      <c r="DB122" s="288"/>
      <c r="DC122" s="288"/>
      <c r="DD122" s="288"/>
      <c r="DE122" s="288"/>
      <c r="DF122" s="288"/>
      <c r="DG122" s="288"/>
      <c r="DH122" s="288"/>
      <c r="DI122" s="288"/>
      <c r="DJ122" s="288"/>
      <c r="DK122" s="288"/>
      <c r="DL122" s="288"/>
      <c r="DM122" s="288"/>
      <c r="DN122" s="288"/>
      <c r="DO122" s="288"/>
      <c r="DP122" s="288"/>
      <c r="DQ122" s="288"/>
      <c r="DR122" s="288"/>
      <c r="DS122" s="288"/>
      <c r="DT122" s="288"/>
      <c r="DU122" s="288"/>
      <c r="DV122" s="288"/>
      <c r="DW122" s="288"/>
      <c r="DX122" s="288"/>
      <c r="DY122" s="288"/>
      <c r="DZ122" s="288"/>
      <c r="EA122" s="288"/>
      <c r="EB122" s="288"/>
      <c r="EC122" s="288"/>
      <c r="ED122" s="288"/>
      <c r="EE122" s="288"/>
      <c r="EF122" s="288"/>
      <c r="EG122" s="288"/>
      <c r="EH122" s="288"/>
      <c r="EI122" s="288"/>
      <c r="EJ122" s="288"/>
      <c r="EK122" s="288"/>
      <c r="EL122" s="288"/>
      <c r="EM122" s="288"/>
      <c r="EN122" s="288"/>
      <c r="EO122" s="288"/>
      <c r="EP122" s="288"/>
      <c r="EQ122" s="288"/>
      <c r="ER122" s="288"/>
      <c r="ES122" s="288"/>
      <c r="ET122" s="288"/>
      <c r="EU122" s="288"/>
      <c r="EV122" s="288"/>
      <c r="EW122" s="288"/>
      <c r="EX122" s="288"/>
      <c r="EY122" s="288"/>
      <c r="EZ122" s="288"/>
      <c r="FA122" s="288"/>
      <c r="FB122" s="288"/>
      <c r="FC122" s="288"/>
      <c r="FD122" s="288"/>
      <c r="FE122" s="288"/>
      <c r="FF122" s="288"/>
      <c r="FG122" s="288"/>
      <c r="FH122" s="288"/>
      <c r="FI122" s="288"/>
      <c r="FJ122" s="288"/>
      <c r="FK122" s="288"/>
      <c r="FL122" s="288"/>
      <c r="FM122" s="288"/>
      <c r="FN122" s="288"/>
      <c r="FO122" s="288"/>
      <c r="FP122" s="288"/>
      <c r="FQ122" s="288"/>
      <c r="FR122" s="288"/>
      <c r="FS122" s="288"/>
      <c r="FT122" s="288"/>
      <c r="FU122" s="288"/>
      <c r="FV122" s="288"/>
      <c r="FW122" s="288"/>
      <c r="FX122" s="288"/>
      <c r="FY122" s="288"/>
      <c r="FZ122" s="288"/>
      <c r="GA122" s="288"/>
      <c r="GB122" s="288"/>
      <c r="GC122" s="288"/>
      <c r="GD122" s="288"/>
      <c r="GE122" s="288"/>
      <c r="GF122" s="288"/>
      <c r="GG122" s="288"/>
      <c r="GH122" s="288"/>
      <c r="GI122" s="288"/>
      <c r="GJ122" s="288"/>
      <c r="GK122" s="288"/>
      <c r="GL122" s="288"/>
      <c r="GM122" s="288"/>
      <c r="GN122" s="288"/>
      <c r="GO122" s="288"/>
      <c r="GP122" s="288"/>
      <c r="GQ122" s="288"/>
      <c r="GR122" s="288"/>
      <c r="GS122" s="288"/>
      <c r="GT122" s="288"/>
      <c r="GU122" s="288"/>
      <c r="GV122" s="288"/>
      <c r="GW122" s="288"/>
      <c r="GX122" s="288"/>
      <c r="GY122" s="288"/>
      <c r="GZ122" s="288"/>
      <c r="HA122" s="288"/>
      <c r="HB122" s="288"/>
      <c r="HC122" s="288"/>
      <c r="HD122" s="288"/>
      <c r="HE122" s="288"/>
      <c r="HF122" s="288"/>
      <c r="HG122" s="288"/>
      <c r="HH122" s="288"/>
      <c r="HI122" s="288"/>
      <c r="HJ122" s="288"/>
      <c r="HK122" s="288"/>
      <c r="HL122" s="288"/>
      <c r="HM122" s="288"/>
      <c r="HN122" s="288"/>
      <c r="HO122" s="288"/>
      <c r="HP122" s="288"/>
      <c r="HQ122" s="288"/>
      <c r="HR122" s="288"/>
      <c r="HS122" s="288"/>
      <c r="HT122" s="288"/>
      <c r="HU122" s="288"/>
      <c r="HV122" s="288"/>
      <c r="HW122" s="288"/>
      <c r="HX122" s="288"/>
      <c r="HY122" s="288"/>
      <c r="HZ122" s="288"/>
      <c r="IA122" s="288"/>
      <c r="IB122" s="288"/>
      <c r="IC122" s="288"/>
      <c r="ID122" s="288"/>
      <c r="IE122" s="288"/>
      <c r="IF122" s="288"/>
      <c r="IG122" s="288"/>
      <c r="IH122" s="288"/>
      <c r="II122" s="288"/>
      <c r="IJ122" s="288"/>
      <c r="IK122" s="288"/>
      <c r="IL122" s="288"/>
      <c r="IM122" s="288"/>
      <c r="IN122" s="288"/>
      <c r="IO122" s="288"/>
      <c r="IP122" s="288"/>
      <c r="IQ122" s="288"/>
      <c r="IR122" s="288"/>
      <c r="IS122" s="288"/>
      <c r="IT122" s="288"/>
      <c r="IU122" s="288"/>
      <c r="IV122" s="288"/>
      <c r="IW122" s="288"/>
      <c r="IX122" s="288"/>
      <c r="IY122" s="288"/>
      <c r="IZ122" s="288"/>
      <c r="JA122" s="288"/>
      <c r="JB122" s="288"/>
      <c r="JC122" s="288"/>
      <c r="JD122" s="288"/>
      <c r="JE122" s="288"/>
      <c r="JF122" s="288"/>
      <c r="JG122" s="288"/>
      <c r="JH122" s="288"/>
      <c r="JI122" s="288"/>
      <c r="JJ122" s="288"/>
      <c r="JK122" s="288"/>
      <c r="JL122" s="288"/>
      <c r="JM122" s="288"/>
      <c r="JN122" s="288"/>
      <c r="JO122" s="288"/>
      <c r="JP122" s="288"/>
      <c r="JQ122" s="288"/>
      <c r="JR122" s="288"/>
      <c r="JS122" s="288"/>
      <c r="JT122" s="288"/>
      <c r="JU122" s="288"/>
      <c r="JV122" s="288"/>
      <c r="JW122" s="288"/>
      <c r="JX122" s="288"/>
      <c r="JY122" s="288"/>
      <c r="JZ122" s="288"/>
      <c r="KA122" s="288"/>
      <c r="KB122" s="288"/>
      <c r="KC122" s="288"/>
      <c r="KD122" s="288"/>
      <c r="KE122" s="288"/>
      <c r="KF122" s="288"/>
      <c r="KG122" s="288"/>
      <c r="KH122" s="288"/>
      <c r="KI122" s="288"/>
      <c r="KJ122" s="288"/>
      <c r="KK122" s="288"/>
      <c r="KL122" s="288"/>
      <c r="KM122" s="288"/>
      <c r="KN122" s="288"/>
      <c r="KO122" s="288"/>
      <c r="KP122" s="288"/>
      <c r="KQ122" s="288"/>
      <c r="KR122" s="288"/>
      <c r="KS122" s="288"/>
      <c r="KT122" s="288"/>
      <c r="KU122" s="288"/>
      <c r="KV122" s="288"/>
      <c r="KW122" s="288"/>
      <c r="KX122" s="288"/>
      <c r="KY122" s="288"/>
      <c r="KZ122" s="288"/>
      <c r="LA122" s="288"/>
      <c r="LB122" s="288"/>
      <c r="LC122" s="288"/>
      <c r="LD122" s="288"/>
      <c r="LE122" s="288"/>
      <c r="LF122" s="288"/>
      <c r="LG122" s="288"/>
      <c r="LH122" s="288"/>
      <c r="LI122" s="288"/>
      <c r="LJ122" s="288"/>
      <c r="LK122" s="288"/>
      <c r="LL122" s="288"/>
      <c r="LM122" s="288"/>
      <c r="LN122" s="288"/>
      <c r="LO122" s="288"/>
      <c r="LP122" s="288"/>
      <c r="LQ122" s="288"/>
      <c r="LR122" s="288"/>
      <c r="LS122" s="288"/>
      <c r="LT122" s="288"/>
      <c r="LU122" s="288"/>
      <c r="LV122" s="288"/>
      <c r="LW122" s="288"/>
      <c r="LX122" s="288"/>
      <c r="LY122" s="288"/>
      <c r="LZ122" s="288"/>
      <c r="MA122" s="288"/>
      <c r="MB122" s="288"/>
      <c r="MC122" s="288"/>
      <c r="MD122" s="288"/>
      <c r="ME122" s="288"/>
      <c r="MF122" s="288"/>
      <c r="MG122" s="288"/>
      <c r="MH122" s="288"/>
      <c r="MI122" s="288"/>
      <c r="MJ122" s="288"/>
      <c r="MK122" s="288"/>
      <c r="ML122" s="288"/>
      <c r="MM122" s="288"/>
      <c r="MN122" s="288"/>
      <c r="MO122" s="288"/>
      <c r="MP122" s="288"/>
      <c r="MQ122" s="288"/>
      <c r="MR122" s="288"/>
      <c r="MS122" s="288"/>
      <c r="MT122" s="288"/>
      <c r="MU122" s="288"/>
      <c r="MV122" s="288"/>
      <c r="MW122" s="288"/>
      <c r="MX122" s="288"/>
      <c r="MY122" s="288"/>
      <c r="MZ122" s="288"/>
      <c r="NA122" s="288"/>
      <c r="NB122" s="288"/>
      <c r="NC122" s="288"/>
      <c r="ND122" s="288"/>
      <c r="NE122" s="288"/>
      <c r="NF122" s="288"/>
      <c r="NG122" s="288"/>
      <c r="NH122" s="288"/>
      <c r="NI122" s="288"/>
      <c r="NJ122" s="288"/>
      <c r="NK122" s="288"/>
      <c r="NL122" s="288"/>
      <c r="NM122" s="288"/>
      <c r="NN122" s="288"/>
      <c r="NO122" s="288"/>
      <c r="NP122" s="288"/>
      <c r="NQ122" s="288"/>
      <c r="NR122" s="288"/>
      <c r="NS122" s="288"/>
      <c r="NT122" s="288"/>
      <c r="NU122" s="288"/>
      <c r="NV122" s="288"/>
      <c r="NW122" s="288"/>
      <c r="NX122" s="288"/>
      <c r="NY122" s="288"/>
      <c r="NZ122" s="288"/>
      <c r="OA122" s="288"/>
      <c r="OB122" s="288"/>
      <c r="OC122" s="288"/>
      <c r="OD122" s="288"/>
      <c r="OE122" s="288"/>
      <c r="OF122" s="288"/>
      <c r="OG122" s="288"/>
      <c r="OH122" s="288"/>
      <c r="OI122" s="288"/>
      <c r="OJ122" s="288"/>
      <c r="OK122" s="288"/>
      <c r="OL122" s="288"/>
      <c r="OM122" s="288"/>
      <c r="ON122" s="288"/>
      <c r="OO122" s="288"/>
      <c r="OP122" s="288"/>
      <c r="OQ122" s="288"/>
      <c r="OR122" s="288"/>
      <c r="OS122" s="288"/>
      <c r="OT122" s="288"/>
      <c r="OU122" s="288"/>
      <c r="OV122" s="288"/>
      <c r="OW122" s="288"/>
      <c r="OX122" s="288"/>
      <c r="OY122" s="288"/>
      <c r="OZ122" s="288"/>
      <c r="PA122" s="288"/>
      <c r="PB122" s="288"/>
      <c r="PC122" s="288"/>
      <c r="PD122" s="288"/>
      <c r="PE122" s="288"/>
      <c r="PF122" s="288"/>
      <c r="PG122" s="288"/>
      <c r="PH122" s="288"/>
      <c r="PI122" s="288"/>
      <c r="PJ122" s="288"/>
      <c r="PK122" s="288"/>
      <c r="PL122" s="288"/>
      <c r="PM122" s="288"/>
      <c r="PN122" s="288"/>
      <c r="PO122" s="288"/>
      <c r="PP122" s="288"/>
      <c r="PQ122" s="288"/>
      <c r="PR122" s="288"/>
      <c r="PS122" s="288"/>
      <c r="PT122" s="288"/>
      <c r="PU122" s="288"/>
      <c r="PV122" s="288"/>
      <c r="PW122" s="288"/>
      <c r="PX122" s="288"/>
      <c r="PY122" s="288"/>
      <c r="PZ122" s="288"/>
      <c r="QA122" s="288"/>
      <c r="QB122" s="288"/>
      <c r="QC122" s="288"/>
      <c r="QD122" s="288"/>
      <c r="QE122" s="288"/>
      <c r="QF122" s="288"/>
      <c r="QG122" s="288"/>
      <c r="QH122" s="288"/>
      <c r="QI122" s="288"/>
      <c r="QJ122" s="288"/>
      <c r="QK122" s="288"/>
      <c r="QL122" s="288"/>
      <c r="QM122" s="288"/>
      <c r="QN122" s="288"/>
      <c r="QO122" s="288"/>
      <c r="QP122" s="288"/>
      <c r="QQ122" s="288"/>
      <c r="QR122" s="288"/>
      <c r="QS122" s="288"/>
      <c r="QT122" s="288"/>
      <c r="QU122" s="288"/>
      <c r="QV122" s="288"/>
      <c r="QW122" s="288"/>
      <c r="QX122" s="288"/>
      <c r="QY122" s="288"/>
      <c r="QZ122" s="288"/>
      <c r="RA122" s="288"/>
      <c r="RB122" s="288"/>
      <c r="RC122" s="288"/>
      <c r="RD122" s="288"/>
      <c r="RE122" s="288"/>
      <c r="RF122" s="288"/>
      <c r="RG122" s="288"/>
      <c r="RH122" s="288"/>
      <c r="RI122" s="288"/>
      <c r="RJ122" s="288"/>
      <c r="RK122" s="288"/>
      <c r="RL122" s="288"/>
      <c r="RM122" s="288"/>
      <c r="RN122" s="288"/>
      <c r="RO122" s="288"/>
      <c r="RP122" s="288"/>
      <c r="RQ122" s="288"/>
      <c r="RR122" s="288"/>
      <c r="RS122" s="288"/>
      <c r="RT122" s="288"/>
      <c r="RU122" s="288"/>
      <c r="RV122" s="288"/>
      <c r="RW122" s="288"/>
      <c r="RX122" s="288"/>
      <c r="RY122" s="288"/>
      <c r="RZ122" s="288"/>
      <c r="SA122" s="288"/>
      <c r="SB122" s="288"/>
      <c r="SC122" s="288"/>
      <c r="SD122" s="288"/>
      <c r="SE122" s="288"/>
      <c r="SF122" s="288"/>
      <c r="SG122" s="288"/>
      <c r="SH122" s="288"/>
      <c r="SI122" s="288"/>
      <c r="SJ122" s="288"/>
      <c r="SK122" s="288"/>
      <c r="SL122" s="288"/>
      <c r="SM122" s="288"/>
      <c r="SN122" s="288"/>
      <c r="SO122" s="288"/>
      <c r="SP122" s="288"/>
      <c r="SQ122" s="288"/>
      <c r="SR122" s="288"/>
      <c r="SS122" s="288"/>
      <c r="ST122" s="288"/>
      <c r="SU122" s="288"/>
      <c r="SV122" s="288"/>
      <c r="SW122" s="288"/>
      <c r="SX122" s="288"/>
      <c r="SY122" s="288"/>
      <c r="SZ122" s="288"/>
      <c r="TA122" s="288"/>
      <c r="TB122" s="288"/>
      <c r="TC122" s="288"/>
      <c r="TD122" s="288"/>
      <c r="TE122" s="288"/>
      <c r="TF122" s="288"/>
      <c r="TG122" s="288"/>
      <c r="TH122" s="288"/>
      <c r="TI122" s="288"/>
      <c r="TJ122" s="288"/>
      <c r="TK122" s="288"/>
      <c r="TL122" s="288"/>
      <c r="TM122" s="288"/>
      <c r="TN122" s="288"/>
      <c r="TO122" s="288"/>
      <c r="TP122" s="288"/>
      <c r="TQ122" s="288"/>
      <c r="TR122" s="288"/>
      <c r="TS122" s="288"/>
      <c r="TT122" s="288"/>
      <c r="TU122" s="288"/>
      <c r="TV122" s="288"/>
      <c r="TW122" s="288"/>
      <c r="TX122" s="288"/>
      <c r="TY122" s="288"/>
      <c r="TZ122" s="288"/>
      <c r="UA122" s="288"/>
      <c r="UB122" s="288"/>
      <c r="UC122" s="288"/>
      <c r="UD122" s="288"/>
      <c r="UE122" s="288"/>
      <c r="UF122" s="288"/>
      <c r="UG122" s="288"/>
      <c r="UH122" s="288"/>
      <c r="UI122" s="288"/>
      <c r="UJ122" s="288"/>
      <c r="UK122" s="288"/>
      <c r="UL122" s="288"/>
      <c r="UM122" s="288"/>
      <c r="UN122" s="288"/>
      <c r="UO122" s="288"/>
      <c r="UP122" s="288"/>
      <c r="UQ122" s="288"/>
      <c r="UR122" s="288"/>
      <c r="US122" s="288"/>
      <c r="UT122" s="288"/>
      <c r="UU122" s="288"/>
      <c r="UV122" s="288"/>
      <c r="UW122" s="288"/>
      <c r="UX122" s="288"/>
      <c r="UY122" s="288"/>
      <c r="UZ122" s="288"/>
      <c r="VA122" s="288"/>
      <c r="VB122" s="288"/>
      <c r="VC122" s="288"/>
      <c r="VD122" s="288"/>
      <c r="VE122" s="288"/>
      <c r="VF122" s="288"/>
      <c r="VG122" s="288"/>
      <c r="VH122" s="288"/>
      <c r="VI122" s="288"/>
      <c r="VJ122" s="288"/>
      <c r="VK122" s="288"/>
      <c r="VL122" s="288"/>
      <c r="VM122" s="288"/>
      <c r="VN122" s="288"/>
      <c r="VO122" s="288"/>
      <c r="VP122" s="288"/>
      <c r="VQ122" s="288"/>
      <c r="VR122" s="288"/>
      <c r="VS122" s="288"/>
      <c r="VT122" s="288"/>
      <c r="VU122" s="288"/>
      <c r="VV122" s="288"/>
      <c r="VW122" s="288"/>
      <c r="VX122" s="288"/>
      <c r="VY122" s="288"/>
      <c r="VZ122" s="288"/>
      <c r="WA122" s="288"/>
      <c r="WB122" s="288"/>
      <c r="WC122" s="288"/>
      <c r="WD122" s="288"/>
      <c r="WE122" s="288"/>
      <c r="WF122" s="288"/>
      <c r="WG122" s="288"/>
      <c r="WH122" s="288"/>
      <c r="WI122" s="288"/>
      <c r="WJ122" s="288"/>
      <c r="WK122" s="288"/>
      <c r="WL122" s="288"/>
      <c r="WM122" s="288"/>
      <c r="WN122" s="288"/>
      <c r="WO122" s="288"/>
      <c r="WP122" s="288"/>
      <c r="WQ122" s="288"/>
      <c r="WR122" s="288"/>
      <c r="WS122" s="288"/>
      <c r="WT122" s="288"/>
      <c r="WU122" s="288"/>
      <c r="WV122" s="288"/>
      <c r="WW122" s="288"/>
      <c r="WX122" s="288"/>
      <c r="WY122" s="288"/>
      <c r="WZ122" s="288"/>
      <c r="XA122" s="288"/>
      <c r="XB122" s="288"/>
      <c r="XC122" s="288"/>
      <c r="XD122" s="288"/>
      <c r="XE122" s="288"/>
      <c r="XF122" s="288"/>
      <c r="XG122" s="288"/>
      <c r="XH122" s="288"/>
      <c r="XI122" s="288"/>
      <c r="XJ122" s="288"/>
      <c r="XK122" s="288"/>
      <c r="XL122" s="288"/>
      <c r="XM122" s="288"/>
      <c r="XN122" s="288"/>
      <c r="XO122" s="288"/>
      <c r="XP122" s="288"/>
      <c r="XQ122" s="288"/>
      <c r="XR122" s="288"/>
      <c r="XS122" s="288"/>
      <c r="XT122" s="288"/>
      <c r="XU122" s="288"/>
      <c r="XV122" s="288"/>
      <c r="XW122" s="288"/>
      <c r="XX122" s="288"/>
      <c r="XY122" s="288"/>
      <c r="XZ122" s="288"/>
      <c r="YA122" s="288"/>
      <c r="YB122" s="288"/>
      <c r="YC122" s="288"/>
      <c r="YD122" s="288"/>
      <c r="YE122" s="288"/>
      <c r="YF122" s="288"/>
      <c r="YG122" s="288"/>
      <c r="YH122" s="288"/>
      <c r="YI122" s="288"/>
      <c r="YJ122" s="288"/>
      <c r="YK122" s="288"/>
      <c r="YL122" s="288"/>
      <c r="YM122" s="288"/>
      <c r="YN122" s="288"/>
      <c r="YO122" s="288"/>
      <c r="YP122" s="288"/>
      <c r="YQ122" s="288"/>
      <c r="YR122" s="288"/>
      <c r="YS122" s="288"/>
      <c r="YT122" s="288"/>
      <c r="YU122" s="288"/>
      <c r="YV122" s="288"/>
      <c r="YW122" s="288"/>
      <c r="YX122" s="288"/>
      <c r="YY122" s="288"/>
      <c r="YZ122" s="288"/>
      <c r="ZA122" s="288"/>
      <c r="ZB122" s="288"/>
      <c r="ZC122" s="288"/>
      <c r="ZD122" s="288"/>
      <c r="ZE122" s="288"/>
      <c r="ZF122" s="288"/>
      <c r="ZG122" s="288"/>
      <c r="ZH122" s="288"/>
      <c r="ZI122" s="288"/>
      <c r="ZJ122" s="288"/>
      <c r="ZK122" s="288"/>
      <c r="ZL122" s="288"/>
      <c r="ZM122" s="288"/>
      <c r="ZN122" s="288"/>
      <c r="ZO122" s="288"/>
      <c r="ZP122" s="288"/>
      <c r="ZQ122" s="288"/>
      <c r="ZR122" s="288"/>
      <c r="ZS122" s="288"/>
      <c r="ZT122" s="288"/>
      <c r="ZU122" s="288"/>
      <c r="ZV122" s="288"/>
      <c r="ZW122" s="288"/>
      <c r="ZX122" s="288"/>
      <c r="ZY122" s="288"/>
      <c r="ZZ122" s="288"/>
      <c r="AAA122" s="288"/>
      <c r="AAB122" s="288"/>
      <c r="AAC122" s="288"/>
      <c r="AAD122" s="288"/>
      <c r="AAE122" s="288"/>
      <c r="AAF122" s="288"/>
      <c r="AAG122" s="288"/>
      <c r="AAH122" s="288"/>
      <c r="AAI122" s="288"/>
      <c r="AAJ122" s="288"/>
      <c r="AAK122" s="288"/>
      <c r="AAL122" s="288"/>
      <c r="AAM122" s="288"/>
      <c r="AAN122" s="288"/>
      <c r="AAO122" s="288"/>
      <c r="AAP122" s="288"/>
      <c r="AAQ122" s="288"/>
      <c r="AAR122" s="288"/>
      <c r="AAS122" s="288"/>
      <c r="AAT122" s="288"/>
      <c r="AAU122" s="288"/>
      <c r="AAV122" s="288"/>
      <c r="AAW122" s="288"/>
      <c r="AAX122" s="288"/>
      <c r="AAY122" s="288"/>
      <c r="AAZ122" s="288"/>
      <c r="ABA122" s="288"/>
      <c r="ABB122" s="288"/>
      <c r="ABC122" s="288"/>
      <c r="ABD122" s="288"/>
      <c r="ABE122" s="288"/>
      <c r="ABF122" s="288"/>
      <c r="ABG122" s="288"/>
      <c r="ABH122" s="288"/>
      <c r="ABI122" s="288"/>
      <c r="ABJ122" s="288"/>
      <c r="ABK122" s="288"/>
      <c r="ABL122" s="288"/>
      <c r="ABM122" s="288"/>
      <c r="ABN122" s="288"/>
      <c r="ABO122" s="288"/>
      <c r="ABP122" s="288"/>
      <c r="ABQ122" s="288"/>
      <c r="ABR122" s="288"/>
      <c r="ABS122" s="288"/>
      <c r="ABT122" s="288"/>
      <c r="ABU122" s="288"/>
      <c r="ABV122" s="288"/>
      <c r="ABW122" s="288"/>
      <c r="ABX122" s="288"/>
      <c r="ABY122" s="288"/>
      <c r="ABZ122" s="288"/>
      <c r="ACA122" s="288"/>
      <c r="ACB122" s="288"/>
      <c r="ACC122" s="288"/>
      <c r="ACD122" s="288"/>
      <c r="ACE122" s="288"/>
      <c r="ACF122" s="288"/>
      <c r="ACG122" s="288"/>
      <c r="ACH122" s="288"/>
      <c r="ACI122" s="288"/>
      <c r="ACJ122" s="288"/>
      <c r="ACK122" s="288"/>
      <c r="ACL122" s="288"/>
      <c r="ACM122" s="288"/>
      <c r="ACN122" s="288"/>
      <c r="ACO122" s="288"/>
      <c r="ACP122" s="288"/>
      <c r="ACQ122" s="288"/>
      <c r="ACR122" s="288"/>
      <c r="ACS122" s="288"/>
      <c r="ACT122" s="288"/>
      <c r="ACU122" s="288"/>
      <c r="ACV122" s="288"/>
      <c r="ACW122" s="288"/>
      <c r="ACX122" s="288"/>
      <c r="ACY122" s="288"/>
      <c r="ACZ122" s="288"/>
      <c r="ADA122" s="288"/>
      <c r="ADB122" s="288"/>
      <c r="ADC122" s="288"/>
      <c r="ADD122" s="288"/>
      <c r="ADE122" s="288"/>
      <c r="ADF122" s="288"/>
      <c r="ADG122" s="288"/>
      <c r="ADH122" s="288"/>
      <c r="ADI122" s="288"/>
      <c r="ADJ122" s="288"/>
      <c r="ADK122" s="288"/>
      <c r="ADL122" s="288"/>
      <c r="ADM122" s="288"/>
      <c r="ADN122" s="288"/>
      <c r="ADO122" s="288"/>
      <c r="ADP122" s="288"/>
      <c r="ADQ122" s="288"/>
      <c r="ADR122" s="288"/>
      <c r="ADS122" s="288"/>
      <c r="ADT122" s="288"/>
      <c r="ADU122" s="288"/>
      <c r="ADV122" s="288"/>
      <c r="ADW122" s="288"/>
      <c r="ADX122" s="288"/>
      <c r="ADY122" s="288"/>
      <c r="ADZ122" s="288"/>
      <c r="AEA122" s="288"/>
      <c r="AEB122" s="288"/>
      <c r="AEC122" s="288"/>
      <c r="AED122" s="288"/>
      <c r="AEE122" s="288"/>
      <c r="AEF122" s="288"/>
      <c r="AEG122" s="288"/>
      <c r="AEH122" s="288"/>
      <c r="AEI122" s="288"/>
      <c r="AEJ122" s="288"/>
      <c r="AEK122" s="288"/>
      <c r="AEL122" s="288"/>
      <c r="AEM122" s="288"/>
      <c r="AEN122" s="288"/>
      <c r="AEO122" s="288"/>
      <c r="AEP122" s="288"/>
      <c r="AEQ122" s="288"/>
      <c r="AER122" s="288"/>
      <c r="AES122" s="288"/>
      <c r="AET122" s="288"/>
      <c r="AEU122" s="288"/>
      <c r="AEV122" s="288"/>
      <c r="AEW122" s="288"/>
      <c r="AEX122" s="288"/>
      <c r="AEY122" s="288"/>
      <c r="AEZ122" s="288"/>
      <c r="AFA122" s="288"/>
      <c r="AFB122" s="288"/>
      <c r="AFC122" s="288"/>
      <c r="AFD122" s="288"/>
      <c r="AFE122" s="288"/>
      <c r="AFF122" s="288"/>
      <c r="AFG122" s="288"/>
      <c r="AFH122" s="288"/>
      <c r="AFI122" s="288"/>
      <c r="AFJ122" s="288"/>
      <c r="AFK122" s="288"/>
      <c r="AFL122" s="288"/>
      <c r="AFM122" s="288"/>
      <c r="AFN122" s="288"/>
      <c r="AFO122" s="288"/>
      <c r="AFP122" s="288"/>
      <c r="AFQ122" s="288"/>
      <c r="AFR122" s="288"/>
      <c r="AFS122" s="288"/>
      <c r="AFT122" s="288"/>
      <c r="AFU122" s="288"/>
      <c r="AFV122" s="288"/>
      <c r="AFW122" s="288"/>
      <c r="AFX122" s="288"/>
      <c r="AFY122" s="288"/>
      <c r="AFZ122" s="288"/>
      <c r="AGA122" s="288"/>
      <c r="AGB122" s="288"/>
      <c r="AGC122" s="288"/>
      <c r="AGD122" s="288"/>
      <c r="AGE122" s="288"/>
      <c r="AGF122" s="288"/>
      <c r="AGG122" s="288"/>
      <c r="AGH122" s="288"/>
      <c r="AGI122" s="288"/>
      <c r="AGJ122" s="288"/>
      <c r="AGK122" s="288"/>
      <c r="AGL122" s="288"/>
      <c r="AGM122" s="288"/>
      <c r="AGN122" s="288"/>
      <c r="AGO122" s="288"/>
      <c r="AGP122" s="288"/>
      <c r="AGQ122" s="288"/>
      <c r="AGR122" s="288"/>
      <c r="AGS122" s="288"/>
      <c r="AGT122" s="288"/>
      <c r="AGU122" s="288"/>
      <c r="AGV122" s="288"/>
      <c r="AGW122" s="288"/>
      <c r="AGX122" s="288"/>
      <c r="AGY122" s="288"/>
      <c r="AGZ122" s="288"/>
      <c r="AHA122" s="288"/>
      <c r="AHB122" s="288"/>
      <c r="AHC122" s="288"/>
      <c r="AHD122" s="288"/>
      <c r="AHE122" s="288"/>
      <c r="AHF122" s="288"/>
      <c r="AHG122" s="288"/>
      <c r="AHH122" s="288"/>
      <c r="AHI122" s="288"/>
      <c r="AHJ122" s="288"/>
      <c r="AHK122" s="288"/>
      <c r="AHL122" s="288"/>
      <c r="AHM122" s="288"/>
      <c r="AHN122" s="288"/>
      <c r="AHO122" s="288"/>
      <c r="AHP122" s="288"/>
      <c r="AHQ122" s="288"/>
      <c r="AHR122" s="288"/>
      <c r="AHS122" s="288"/>
      <c r="AHT122" s="288"/>
      <c r="AHU122" s="288"/>
      <c r="AHV122" s="288"/>
      <c r="AHW122" s="288"/>
      <c r="AHX122" s="288"/>
      <c r="AHY122" s="288"/>
      <c r="AHZ122" s="288"/>
      <c r="AIA122" s="288"/>
      <c r="AIB122" s="288"/>
      <c r="AIC122" s="288"/>
      <c r="AID122" s="288"/>
      <c r="AIE122" s="288"/>
      <c r="AIF122" s="288"/>
      <c r="AIG122" s="288"/>
      <c r="AIH122" s="288"/>
      <c r="AII122" s="288"/>
      <c r="AIJ122" s="288"/>
      <c r="AIK122" s="288"/>
      <c r="AIL122" s="288"/>
      <c r="AIM122" s="288"/>
      <c r="AIN122" s="288"/>
      <c r="AIO122" s="288"/>
      <c r="AIP122" s="288"/>
      <c r="AIQ122" s="288"/>
      <c r="AIR122" s="288"/>
      <c r="AIS122" s="288"/>
      <c r="AIT122" s="288"/>
      <c r="AIU122" s="288"/>
      <c r="AIV122" s="288"/>
      <c r="AIW122" s="288"/>
      <c r="AIX122" s="288"/>
      <c r="AIY122" s="288"/>
      <c r="AIZ122" s="288"/>
      <c r="AJA122" s="288"/>
      <c r="AJB122" s="288"/>
      <c r="AJC122" s="288"/>
      <c r="AJD122" s="288"/>
      <c r="AJE122" s="288"/>
      <c r="AJF122" s="288"/>
      <c r="AJG122" s="288"/>
      <c r="AJH122" s="288"/>
      <c r="AJI122" s="288"/>
      <c r="AJJ122" s="288"/>
      <c r="AJK122" s="288"/>
      <c r="AJL122" s="288"/>
      <c r="AJM122" s="288"/>
      <c r="AJN122" s="288"/>
      <c r="AJO122" s="288"/>
      <c r="AJP122" s="288"/>
      <c r="AJQ122" s="288"/>
      <c r="AJR122" s="288"/>
      <c r="AJS122" s="288"/>
      <c r="AJT122" s="288"/>
      <c r="AJU122" s="288"/>
      <c r="AJV122" s="288"/>
      <c r="AJW122" s="288"/>
      <c r="AJX122" s="288"/>
      <c r="AJY122" s="288"/>
      <c r="AJZ122" s="288"/>
      <c r="AKA122" s="288"/>
      <c r="AKB122" s="288"/>
      <c r="AKC122" s="288"/>
      <c r="AKD122" s="288"/>
      <c r="AKE122" s="288"/>
      <c r="AKF122" s="288"/>
      <c r="AKG122" s="288"/>
      <c r="AKH122" s="288"/>
      <c r="AKI122" s="288"/>
      <c r="AKJ122" s="288"/>
      <c r="AKK122" s="288"/>
      <c r="AKL122" s="288"/>
      <c r="AKM122" s="288"/>
      <c r="AKN122" s="288"/>
      <c r="AKO122" s="288"/>
      <c r="AKP122" s="288"/>
      <c r="AKQ122" s="288"/>
      <c r="AKR122" s="288"/>
      <c r="AKS122" s="288"/>
      <c r="AKT122" s="288"/>
      <c r="AKU122" s="288"/>
      <c r="AKV122" s="288"/>
      <c r="AKW122" s="288"/>
      <c r="AKX122" s="288"/>
      <c r="AKY122" s="288"/>
      <c r="AKZ122" s="288"/>
      <c r="ALA122" s="288"/>
      <c r="ALB122" s="288"/>
      <c r="ALC122" s="288"/>
      <c r="ALD122" s="288"/>
      <c r="ALE122" s="288"/>
      <c r="ALF122" s="288"/>
      <c r="ALG122" s="288"/>
      <c r="ALH122" s="288"/>
      <c r="ALI122" s="288"/>
      <c r="ALJ122" s="288"/>
      <c r="ALK122" s="288"/>
      <c r="ALL122" s="288"/>
      <c r="ALM122" s="288"/>
      <c r="ALN122" s="288"/>
      <c r="ALO122" s="288"/>
      <c r="ALP122" s="288"/>
      <c r="ALQ122" s="288"/>
      <c r="ALR122" s="288"/>
      <c r="ALS122" s="288"/>
      <c r="ALT122" s="288"/>
      <c r="ALU122" s="288"/>
      <c r="ALV122" s="288"/>
      <c r="ALW122" s="288"/>
      <c r="ALX122" s="288"/>
      <c r="ALY122" s="288"/>
      <c r="ALZ122" s="288"/>
      <c r="AMA122" s="288"/>
      <c r="AMB122" s="288"/>
      <c r="AMC122" s="288"/>
      <c r="AMD122" s="288"/>
      <c r="AME122" s="288"/>
      <c r="AMF122" s="288"/>
      <c r="AMG122" s="288"/>
      <c r="AMH122" s="288"/>
      <c r="AMI122" s="288"/>
      <c r="AMJ122" s="288"/>
      <c r="AMK122" s="288"/>
    </row>
    <row r="123" spans="1:1025" ht="11.25" customHeight="1" x14ac:dyDescent="0.25">
      <c r="G123" s="1"/>
    </row>
    <row r="124" spans="1:1025" s="1" customFormat="1" ht="13.8" thickBot="1" x14ac:dyDescent="0.3">
      <c r="A124" s="1" t="s">
        <v>55</v>
      </c>
      <c r="B124" s="95"/>
      <c r="F124" s="2"/>
    </row>
    <row r="125" spans="1:1025" s="1" customFormat="1" ht="13.8" thickBot="1" x14ac:dyDescent="0.3">
      <c r="A125" s="67" t="s">
        <v>18</v>
      </c>
      <c r="B125" s="68" t="s">
        <v>19</v>
      </c>
      <c r="C125" s="68" t="s">
        <v>12</v>
      </c>
      <c r="D125" s="69" t="s">
        <v>20</v>
      </c>
      <c r="E125" s="69" t="s">
        <v>21</v>
      </c>
      <c r="F125" s="70" t="s">
        <v>22</v>
      </c>
    </row>
    <row r="126" spans="1:1025" x14ac:dyDescent="0.25">
      <c r="A126" s="75" t="s">
        <v>56</v>
      </c>
      <c r="B126" s="76" t="s">
        <v>31</v>
      </c>
      <c r="C126" s="96">
        <v>1</v>
      </c>
      <c r="D126" s="97">
        <v>4.82</v>
      </c>
      <c r="E126" s="78"/>
      <c r="G126" s="1"/>
    </row>
    <row r="127" spans="1:1025" x14ac:dyDescent="0.25">
      <c r="A127" s="75" t="s">
        <v>57</v>
      </c>
      <c r="B127" s="76" t="s">
        <v>58</v>
      </c>
      <c r="C127" s="98">
        <v>21</v>
      </c>
      <c r="D127" s="78"/>
      <c r="E127" s="78"/>
      <c r="G127" s="1"/>
    </row>
    <row r="128" spans="1:1025" x14ac:dyDescent="0.25">
      <c r="A128" s="75" t="s">
        <v>59</v>
      </c>
      <c r="B128" s="76" t="s">
        <v>60</v>
      </c>
      <c r="C128" s="99">
        <f>$C$127*2*(C63+C82)</f>
        <v>126</v>
      </c>
      <c r="D128" s="74">
        <f>IFERROR((($C$127*2*$D$126)-(E55*0.06))/($C$127*2),"-")</f>
        <v>2.0344142857142855</v>
      </c>
      <c r="E128" s="78">
        <f>IFERROR(C128*D128,"-")</f>
        <v>256.33619999999996</v>
      </c>
      <c r="G128" s="1"/>
    </row>
    <row r="129" spans="1:7" ht="13.8" thickBot="1" x14ac:dyDescent="0.3">
      <c r="A129" s="71" t="s">
        <v>61</v>
      </c>
      <c r="B129" s="72" t="s">
        <v>60</v>
      </c>
      <c r="C129" s="99">
        <f>$C$127*2*(C98+C119)</f>
        <v>42</v>
      </c>
      <c r="D129" s="74">
        <f>IFERROR((($C$127*2*$D$126)-(E88*0.06))/($C$127*2),"-")</f>
        <v>1.4620714285714282</v>
      </c>
      <c r="E129" s="74">
        <f>IFERROR(C129*D129,"-")</f>
        <v>61.406999999999989</v>
      </c>
      <c r="G129" s="1"/>
    </row>
    <row r="130" spans="1:7" ht="12.75" customHeight="1" thickBot="1" x14ac:dyDescent="0.3">
      <c r="F130" s="100">
        <f>SUM(E128:E129)</f>
        <v>317.74319999999994</v>
      </c>
      <c r="G130" s="1"/>
    </row>
    <row r="131" spans="1:7" ht="13.5" customHeight="1" x14ac:dyDescent="0.25">
      <c r="G131" s="1"/>
    </row>
    <row r="132" spans="1:7" ht="13.8" thickBot="1" x14ac:dyDescent="0.3">
      <c r="A132" s="1" t="s">
        <v>319</v>
      </c>
      <c r="F132" s="24"/>
      <c r="G132" s="1"/>
    </row>
    <row r="133" spans="1:7" s="1" customFormat="1" ht="13.8" thickBot="1" x14ac:dyDescent="0.3">
      <c r="A133" s="67" t="s">
        <v>18</v>
      </c>
      <c r="B133" s="68" t="s">
        <v>19</v>
      </c>
      <c r="C133" s="68" t="s">
        <v>12</v>
      </c>
      <c r="D133" s="69" t="s">
        <v>20</v>
      </c>
      <c r="E133" s="69" t="s">
        <v>21</v>
      </c>
      <c r="F133" s="70" t="s">
        <v>22</v>
      </c>
    </row>
    <row r="134" spans="1:7" s="1" customFormat="1" x14ac:dyDescent="0.25">
      <c r="A134" s="75" t="str">
        <f>+A128</f>
        <v>Coletor</v>
      </c>
      <c r="B134" s="76" t="s">
        <v>62</v>
      </c>
      <c r="C134" s="99">
        <f>C63</f>
        <v>3</v>
      </c>
      <c r="D134" s="101">
        <v>24.1</v>
      </c>
      <c r="E134" s="86">
        <f>C134*D134</f>
        <v>72.300000000000011</v>
      </c>
      <c r="F134" s="24"/>
    </row>
    <row r="135" spans="1:7" s="1" customFormat="1" ht="13.8" thickBot="1" x14ac:dyDescent="0.3">
      <c r="A135" s="75" t="str">
        <f>+A129</f>
        <v>Motorista</v>
      </c>
      <c r="B135" s="76" t="s">
        <v>62</v>
      </c>
      <c r="C135" s="99">
        <f>C98</f>
        <v>1</v>
      </c>
      <c r="D135" s="101">
        <v>24.1</v>
      </c>
      <c r="E135" s="86">
        <f>C135*D135</f>
        <v>24.1</v>
      </c>
      <c r="F135" s="24"/>
    </row>
    <row r="136" spans="1:7" ht="13.8" thickBot="1" x14ac:dyDescent="0.3">
      <c r="F136" s="100">
        <f>SUM(E134:E135)</f>
        <v>96.4</v>
      </c>
      <c r="G136" s="1"/>
    </row>
    <row r="137" spans="1:7" x14ac:dyDescent="0.25">
      <c r="G137" s="1"/>
    </row>
    <row r="138" spans="1:7" ht="13.8" thickBot="1" x14ac:dyDescent="0.3">
      <c r="A138" s="1" t="s">
        <v>325</v>
      </c>
      <c r="F138" s="24"/>
      <c r="G138" s="1"/>
    </row>
    <row r="139" spans="1:7" s="1" customFormat="1" x14ac:dyDescent="0.25">
      <c r="A139" s="67" t="s">
        <v>18</v>
      </c>
      <c r="B139" s="68" t="s">
        <v>19</v>
      </c>
      <c r="C139" s="68" t="s">
        <v>12</v>
      </c>
      <c r="D139" s="69" t="s">
        <v>20</v>
      </c>
      <c r="E139" s="69" t="s">
        <v>21</v>
      </c>
      <c r="F139" s="70" t="s">
        <v>22</v>
      </c>
    </row>
    <row r="140" spans="1:7" s="1" customFormat="1" x14ac:dyDescent="0.25">
      <c r="A140" s="75" t="str">
        <f>+A134</f>
        <v>Coletor</v>
      </c>
      <c r="B140" s="76" t="s">
        <v>62</v>
      </c>
      <c r="C140" s="99">
        <f>(E39+E40)*C127</f>
        <v>63</v>
      </c>
      <c r="D140" s="101">
        <v>25.42</v>
      </c>
      <c r="E140" s="86">
        <f>C140*D140</f>
        <v>1601.46</v>
      </c>
      <c r="F140" s="24"/>
    </row>
    <row r="141" spans="1:7" s="1" customFormat="1" x14ac:dyDescent="0.25">
      <c r="A141" s="75" t="str">
        <f>+A135</f>
        <v>Motorista</v>
      </c>
      <c r="B141" s="76" t="s">
        <v>62</v>
      </c>
      <c r="C141" s="99">
        <f>(E41+E42)*C127</f>
        <v>21</v>
      </c>
      <c r="D141" s="101">
        <v>25.42</v>
      </c>
      <c r="E141" s="86">
        <f>C141*D141</f>
        <v>533.82000000000005</v>
      </c>
      <c r="F141" s="24"/>
    </row>
    <row r="142" spans="1:7" s="1" customFormat="1" x14ac:dyDescent="0.25">
      <c r="D142" s="85" t="s">
        <v>39</v>
      </c>
      <c r="E142" s="86">
        <f>$B$49</f>
        <v>0.22950000000000001</v>
      </c>
      <c r="F142" s="100">
        <f>SUM(E140:E141)*E142</f>
        <v>490.04676000000006</v>
      </c>
    </row>
    <row r="143" spans="1:7" x14ac:dyDescent="0.25">
      <c r="G143" s="1"/>
    </row>
    <row r="144" spans="1:7" s="1" customFormat="1" x14ac:dyDescent="0.25">
      <c r="A144" s="102" t="s">
        <v>63</v>
      </c>
      <c r="B144" s="103"/>
      <c r="C144" s="103"/>
      <c r="D144" s="39"/>
      <c r="E144" s="104"/>
      <c r="F144" s="100">
        <f>F142+F136+F130+F120+F99+F83+F64</f>
        <v>5256.4071320488001</v>
      </c>
    </row>
    <row r="146" spans="1:7" x14ac:dyDescent="0.25">
      <c r="A146" s="3" t="s">
        <v>64</v>
      </c>
      <c r="G146" s="1"/>
    </row>
    <row r="147" spans="1:7" ht="11.25" customHeight="1" x14ac:dyDescent="0.25">
      <c r="G147" s="1"/>
    </row>
    <row r="148" spans="1:7" ht="13.95" customHeight="1" x14ac:dyDescent="0.25">
      <c r="A148" s="1" t="s">
        <v>65</v>
      </c>
      <c r="G148" s="1"/>
    </row>
    <row r="149" spans="1:7" ht="11.25" customHeight="1" x14ac:dyDescent="0.25">
      <c r="G149" s="1"/>
    </row>
    <row r="150" spans="1:7" s="1" customFormat="1" ht="27.75" customHeight="1" x14ac:dyDescent="0.25">
      <c r="A150" s="67" t="s">
        <v>18</v>
      </c>
      <c r="B150" s="68" t="s">
        <v>19</v>
      </c>
      <c r="C150" s="105" t="s">
        <v>66</v>
      </c>
      <c r="D150" s="69" t="s">
        <v>20</v>
      </c>
      <c r="E150" s="69" t="s">
        <v>21</v>
      </c>
      <c r="F150" s="70" t="s">
        <v>22</v>
      </c>
    </row>
    <row r="151" spans="1:7" x14ac:dyDescent="0.25">
      <c r="A151" s="71" t="s">
        <v>67</v>
      </c>
      <c r="B151" s="72" t="s">
        <v>62</v>
      </c>
      <c r="C151" s="106">
        <v>12</v>
      </c>
      <c r="D151" s="73">
        <v>150</v>
      </c>
      <c r="E151" s="74">
        <f t="shared" ref="E151:E160" si="1">IFERROR(D151/C151,0)</f>
        <v>12.5</v>
      </c>
      <c r="G151" s="1"/>
    </row>
    <row r="152" spans="1:7" ht="13.2" customHeight="1" x14ac:dyDescent="0.25">
      <c r="A152" s="75" t="s">
        <v>68</v>
      </c>
      <c r="B152" s="76" t="s">
        <v>62</v>
      </c>
      <c r="C152" s="106">
        <v>4</v>
      </c>
      <c r="D152" s="73">
        <v>65</v>
      </c>
      <c r="E152" s="74">
        <f t="shared" si="1"/>
        <v>16.25</v>
      </c>
      <c r="G152" s="1"/>
    </row>
    <row r="153" spans="1:7" x14ac:dyDescent="0.25">
      <c r="A153" s="75" t="s">
        <v>69</v>
      </c>
      <c r="B153" s="76" t="s">
        <v>62</v>
      </c>
      <c r="C153" s="106">
        <v>4</v>
      </c>
      <c r="D153" s="73">
        <v>32</v>
      </c>
      <c r="E153" s="74">
        <f t="shared" si="1"/>
        <v>8</v>
      </c>
      <c r="G153" s="1"/>
    </row>
    <row r="154" spans="1:7" ht="13.2" customHeight="1" x14ac:dyDescent="0.25">
      <c r="A154" s="75" t="s">
        <v>70</v>
      </c>
      <c r="B154" s="76" t="s">
        <v>62</v>
      </c>
      <c r="C154" s="106">
        <v>12</v>
      </c>
      <c r="D154" s="73">
        <v>19.079999999999998</v>
      </c>
      <c r="E154" s="74">
        <f t="shared" si="1"/>
        <v>1.5899999999999999</v>
      </c>
      <c r="G154" s="1"/>
    </row>
    <row r="155" spans="1:7" ht="13.95" customHeight="1" x14ac:dyDescent="0.25">
      <c r="A155" s="75" t="s">
        <v>71</v>
      </c>
      <c r="B155" s="76" t="s">
        <v>72</v>
      </c>
      <c r="C155" s="106">
        <v>8</v>
      </c>
      <c r="D155" s="73">
        <v>72</v>
      </c>
      <c r="E155" s="74">
        <f t="shared" si="1"/>
        <v>9</v>
      </c>
      <c r="G155" s="1"/>
    </row>
    <row r="156" spans="1:7" ht="13.2" customHeight="1" x14ac:dyDescent="0.25">
      <c r="A156" s="75" t="s">
        <v>73</v>
      </c>
      <c r="B156" s="76" t="s">
        <v>72</v>
      </c>
      <c r="C156" s="106">
        <v>4</v>
      </c>
      <c r="D156" s="73">
        <v>24</v>
      </c>
      <c r="E156" s="74">
        <f t="shared" si="1"/>
        <v>6</v>
      </c>
    </row>
    <row r="157" spans="1:7" x14ac:dyDescent="0.25">
      <c r="A157" s="75" t="s">
        <v>74</v>
      </c>
      <c r="B157" s="76" t="s">
        <v>62</v>
      </c>
      <c r="C157" s="106">
        <v>8</v>
      </c>
      <c r="D157" s="73">
        <v>65</v>
      </c>
      <c r="E157" s="74">
        <f t="shared" si="1"/>
        <v>8.125</v>
      </c>
    </row>
    <row r="158" spans="1:7" s="110" customFormat="1" x14ac:dyDescent="0.25">
      <c r="A158" s="107" t="s">
        <v>75</v>
      </c>
      <c r="B158" s="108" t="s">
        <v>62</v>
      </c>
      <c r="C158" s="106">
        <v>12</v>
      </c>
      <c r="D158" s="73">
        <v>16.2</v>
      </c>
      <c r="E158" s="74">
        <f t="shared" si="1"/>
        <v>1.3499999999999999</v>
      </c>
      <c r="F158" s="109"/>
      <c r="G158" s="109"/>
    </row>
    <row r="159" spans="1:7" x14ac:dyDescent="0.25">
      <c r="A159" s="75" t="s">
        <v>76</v>
      </c>
      <c r="B159" s="76" t="s">
        <v>72</v>
      </c>
      <c r="C159" s="106">
        <v>0.3</v>
      </c>
      <c r="D159" s="73">
        <v>14.4</v>
      </c>
      <c r="E159" s="74">
        <f t="shared" si="1"/>
        <v>48</v>
      </c>
    </row>
    <row r="160" spans="1:7" ht="13.2" customHeight="1" x14ac:dyDescent="0.25">
      <c r="A160" s="75" t="s">
        <v>77</v>
      </c>
      <c r="B160" s="76" t="s">
        <v>78</v>
      </c>
      <c r="C160" s="106">
        <v>1</v>
      </c>
      <c r="D160" s="73">
        <v>25</v>
      </c>
      <c r="E160" s="74">
        <f t="shared" si="1"/>
        <v>25</v>
      </c>
    </row>
    <row r="161" spans="1:7" x14ac:dyDescent="0.25">
      <c r="A161" s="75" t="s">
        <v>79</v>
      </c>
      <c r="B161" s="76" t="s">
        <v>80</v>
      </c>
      <c r="C161" s="111">
        <v>1</v>
      </c>
      <c r="D161" s="73">
        <v>96</v>
      </c>
      <c r="E161" s="78">
        <f>C161*D161</f>
        <v>96</v>
      </c>
    </row>
    <row r="162" spans="1:7" x14ac:dyDescent="0.25">
      <c r="A162" s="75" t="s">
        <v>37</v>
      </c>
      <c r="B162" s="76" t="s">
        <v>38</v>
      </c>
      <c r="C162" s="111">
        <f>E39+E40</f>
        <v>3</v>
      </c>
      <c r="D162" s="78">
        <f>+SUM(E151:E161)</f>
        <v>231.815</v>
      </c>
      <c r="E162" s="78">
        <f>C162*D162</f>
        <v>695.44499999999994</v>
      </c>
    </row>
    <row r="163" spans="1:7" x14ac:dyDescent="0.25">
      <c r="D163" s="85" t="s">
        <v>39</v>
      </c>
      <c r="E163" s="86">
        <f>$B$49</f>
        <v>0.22950000000000001</v>
      </c>
      <c r="F163" s="87">
        <f>E162*E163</f>
        <v>159.60462749999999</v>
      </c>
    </row>
    <row r="164" spans="1:7" ht="11.25" customHeight="1" x14ac:dyDescent="0.25"/>
    <row r="165" spans="1:7" ht="13.95" customHeight="1" x14ac:dyDescent="0.25">
      <c r="A165" s="1" t="s">
        <v>81</v>
      </c>
    </row>
    <row r="166" spans="1:7" ht="11.25" customHeight="1" x14ac:dyDescent="0.25"/>
    <row r="167" spans="1:7" ht="24" x14ac:dyDescent="0.25">
      <c r="A167" s="67" t="s">
        <v>18</v>
      </c>
      <c r="B167" s="68" t="s">
        <v>19</v>
      </c>
      <c r="C167" s="105" t="s">
        <v>66</v>
      </c>
      <c r="D167" s="69" t="s">
        <v>20</v>
      </c>
      <c r="E167" s="69" t="s">
        <v>21</v>
      </c>
      <c r="F167" s="70" t="s">
        <v>22</v>
      </c>
    </row>
    <row r="168" spans="1:7" x14ac:dyDescent="0.25">
      <c r="A168" s="71" t="s">
        <v>67</v>
      </c>
      <c r="B168" s="72" t="s">
        <v>62</v>
      </c>
      <c r="C168" s="106">
        <v>12</v>
      </c>
      <c r="D168" s="74">
        <f>+D151</f>
        <v>150</v>
      </c>
      <c r="E168" s="74">
        <f t="shared" ref="E168:E173" si="2">IFERROR(D168/C168,0)</f>
        <v>12.5</v>
      </c>
    </row>
    <row r="169" spans="1:7" x14ac:dyDescent="0.25">
      <c r="A169" s="75" t="s">
        <v>68</v>
      </c>
      <c r="B169" s="76" t="s">
        <v>62</v>
      </c>
      <c r="C169" s="106">
        <v>12</v>
      </c>
      <c r="D169" s="78">
        <f>+D152</f>
        <v>65</v>
      </c>
      <c r="E169" s="74">
        <f t="shared" si="2"/>
        <v>5.416666666666667</v>
      </c>
    </row>
    <row r="170" spans="1:7" x14ac:dyDescent="0.25">
      <c r="A170" s="75" t="s">
        <v>69</v>
      </c>
      <c r="B170" s="76" t="s">
        <v>62</v>
      </c>
      <c r="C170" s="106">
        <v>12</v>
      </c>
      <c r="D170" s="78">
        <f>+D153</f>
        <v>32</v>
      </c>
      <c r="E170" s="74">
        <f t="shared" si="2"/>
        <v>2.6666666666666665</v>
      </c>
    </row>
    <row r="171" spans="1:7" x14ac:dyDescent="0.25">
      <c r="A171" s="75" t="s">
        <v>71</v>
      </c>
      <c r="B171" s="76" t="s">
        <v>72</v>
      </c>
      <c r="C171" s="106">
        <v>12</v>
      </c>
      <c r="D171" s="78">
        <f>+D155</f>
        <v>72</v>
      </c>
      <c r="E171" s="74">
        <f t="shared" si="2"/>
        <v>6</v>
      </c>
    </row>
    <row r="172" spans="1:7" x14ac:dyDescent="0.25">
      <c r="A172" s="75" t="s">
        <v>74</v>
      </c>
      <c r="B172" s="76" t="s">
        <v>62</v>
      </c>
      <c r="C172" s="106">
        <v>12</v>
      </c>
      <c r="D172" s="78">
        <f>+D157</f>
        <v>65</v>
      </c>
      <c r="E172" s="74">
        <f t="shared" si="2"/>
        <v>5.416666666666667</v>
      </c>
      <c r="G172" s="1"/>
    </row>
    <row r="173" spans="1:7" x14ac:dyDescent="0.25">
      <c r="A173" s="75" t="s">
        <v>77</v>
      </c>
      <c r="B173" s="76" t="s">
        <v>78</v>
      </c>
      <c r="C173" s="106">
        <v>1</v>
      </c>
      <c r="D173" s="78">
        <f>+D160</f>
        <v>25</v>
      </c>
      <c r="E173" s="74">
        <f t="shared" si="2"/>
        <v>25</v>
      </c>
      <c r="G173" s="1"/>
    </row>
    <row r="174" spans="1:7" x14ac:dyDescent="0.25">
      <c r="A174" s="75" t="s">
        <v>79</v>
      </c>
      <c r="B174" s="76" t="s">
        <v>80</v>
      </c>
      <c r="C174" s="111">
        <v>1</v>
      </c>
      <c r="D174" s="73">
        <v>60</v>
      </c>
      <c r="E174" s="78">
        <f>C174*D174</f>
        <v>60</v>
      </c>
      <c r="G174" s="1"/>
    </row>
    <row r="175" spans="1:7" x14ac:dyDescent="0.25">
      <c r="A175" s="75" t="s">
        <v>37</v>
      </c>
      <c r="B175" s="76" t="s">
        <v>38</v>
      </c>
      <c r="C175" s="111">
        <f>E41+E42</f>
        <v>1</v>
      </c>
      <c r="D175" s="78">
        <f>+SUM(E168:E174)</f>
        <v>117</v>
      </c>
      <c r="E175" s="78">
        <f>C175*D175</f>
        <v>117</v>
      </c>
      <c r="G175" s="1"/>
    </row>
    <row r="176" spans="1:7" s="1" customFormat="1" x14ac:dyDescent="0.25">
      <c r="D176" s="85" t="s">
        <v>39</v>
      </c>
      <c r="E176" s="86">
        <f>$B$49</f>
        <v>0.22950000000000001</v>
      </c>
      <c r="F176" s="87">
        <f>E175*E176</f>
        <v>26.851500000000001</v>
      </c>
    </row>
    <row r="177" spans="1:10" ht="11.25" customHeight="1" x14ac:dyDescent="0.25">
      <c r="G177" s="1"/>
    </row>
    <row r="178" spans="1:10" s="1" customFormat="1" x14ac:dyDescent="0.25">
      <c r="A178" s="102" t="s">
        <v>82</v>
      </c>
      <c r="B178" s="112"/>
      <c r="C178" s="112"/>
      <c r="D178" s="113"/>
      <c r="E178" s="114"/>
      <c r="F178" s="115">
        <f>+F163+F176</f>
        <v>186.45612749999998</v>
      </c>
    </row>
    <row r="179" spans="1:10" ht="11.25" customHeight="1" x14ac:dyDescent="0.25">
      <c r="G179" s="1"/>
    </row>
    <row r="180" spans="1:10" x14ac:dyDescent="0.25">
      <c r="A180" s="3" t="s">
        <v>83</v>
      </c>
      <c r="G180" s="1"/>
    </row>
    <row r="181" spans="1:10" ht="11.25" customHeight="1" x14ac:dyDescent="0.25">
      <c r="B181" s="116"/>
      <c r="G181" s="1"/>
    </row>
    <row r="182" spans="1:10" x14ac:dyDescent="0.25">
      <c r="A182" s="1" t="s">
        <v>327</v>
      </c>
      <c r="G182" s="1"/>
    </row>
    <row r="183" spans="1:10" ht="11.25" customHeight="1" x14ac:dyDescent="0.25">
      <c r="G183" s="1"/>
    </row>
    <row r="184" spans="1:10" x14ac:dyDescent="0.25">
      <c r="A184" s="116" t="s">
        <v>84</v>
      </c>
      <c r="G184" s="1"/>
    </row>
    <row r="185" spans="1:10" s="1" customFormat="1" x14ac:dyDescent="0.25">
      <c r="A185" s="67" t="s">
        <v>18</v>
      </c>
      <c r="B185" s="68" t="s">
        <v>19</v>
      </c>
      <c r="C185" s="68" t="s">
        <v>12</v>
      </c>
      <c r="D185" s="69" t="s">
        <v>20</v>
      </c>
      <c r="E185" s="69" t="s">
        <v>21</v>
      </c>
      <c r="F185" s="70" t="s">
        <v>22</v>
      </c>
    </row>
    <row r="186" spans="1:10" x14ac:dyDescent="0.25">
      <c r="A186" s="71" t="s">
        <v>85</v>
      </c>
      <c r="B186" s="72" t="s">
        <v>62</v>
      </c>
      <c r="C186" s="72">
        <v>1</v>
      </c>
      <c r="D186" s="73">
        <v>501725.67</v>
      </c>
      <c r="E186" s="74">
        <f>C186*D186</f>
        <v>501725.67</v>
      </c>
      <c r="G186" s="1"/>
    </row>
    <row r="187" spans="1:10" x14ac:dyDescent="0.25">
      <c r="A187" s="75" t="s">
        <v>86</v>
      </c>
      <c r="B187" s="76" t="s">
        <v>87</v>
      </c>
      <c r="C187" s="84">
        <v>10</v>
      </c>
      <c r="D187" s="78"/>
      <c r="E187" s="78"/>
      <c r="G187" s="1"/>
    </row>
    <row r="188" spans="1:10" x14ac:dyDescent="0.25">
      <c r="A188" s="75" t="s">
        <v>328</v>
      </c>
      <c r="B188" s="76" t="s">
        <v>87</v>
      </c>
      <c r="C188" s="84">
        <v>0</v>
      </c>
      <c r="D188" s="78"/>
      <c r="E188" s="78"/>
      <c r="F188" s="117"/>
      <c r="I188" s="118"/>
      <c r="J188" s="118"/>
    </row>
    <row r="189" spans="1:10" x14ac:dyDescent="0.25">
      <c r="A189" s="75" t="s">
        <v>88</v>
      </c>
      <c r="B189" s="76" t="s">
        <v>8</v>
      </c>
      <c r="C189" s="83">
        <f>IFERROR(VLOOKUP(C187,'5. Depreciação'!A3:B17,2,0),0)</f>
        <v>65.180000000000007</v>
      </c>
      <c r="D189" s="78">
        <f>E186</f>
        <v>501725.67</v>
      </c>
      <c r="E189" s="78">
        <f>C189*D189/100</f>
        <v>327024.79170599999</v>
      </c>
    </row>
    <row r="190" spans="1:10" x14ac:dyDescent="0.25">
      <c r="A190" s="119" t="s">
        <v>89</v>
      </c>
      <c r="B190" s="120" t="s">
        <v>24</v>
      </c>
      <c r="C190" s="120">
        <f>C187*12</f>
        <v>120</v>
      </c>
      <c r="D190" s="121">
        <f>IF(C188&lt;=C187,E189,0)</f>
        <v>327024.79170599999</v>
      </c>
      <c r="E190" s="121">
        <f>IFERROR(D190/C190,0)</f>
        <v>2725.20659755</v>
      </c>
    </row>
    <row r="191" spans="1:10" x14ac:dyDescent="0.25">
      <c r="A191" s="71" t="s">
        <v>90</v>
      </c>
      <c r="B191" s="72" t="s">
        <v>62</v>
      </c>
      <c r="C191" s="72">
        <f>C186</f>
        <v>1</v>
      </c>
      <c r="D191" s="73">
        <v>167000</v>
      </c>
      <c r="E191" s="74">
        <f>C191*D191</f>
        <v>167000</v>
      </c>
      <c r="G191" s="1"/>
    </row>
    <row r="192" spans="1:10" x14ac:dyDescent="0.25">
      <c r="A192" s="75" t="s">
        <v>91</v>
      </c>
      <c r="B192" s="76" t="s">
        <v>87</v>
      </c>
      <c r="C192" s="84">
        <v>10</v>
      </c>
      <c r="D192" s="78"/>
      <c r="E192" s="78"/>
    </row>
    <row r="193" spans="1:10" x14ac:dyDescent="0.25">
      <c r="A193" s="75" t="s">
        <v>92</v>
      </c>
      <c r="B193" s="76" t="s">
        <v>87</v>
      </c>
      <c r="C193" s="84">
        <v>0</v>
      </c>
      <c r="D193" s="78"/>
      <c r="E193" s="78"/>
      <c r="F193" s="117"/>
      <c r="I193" s="118"/>
      <c r="J193" s="118"/>
    </row>
    <row r="194" spans="1:10" x14ac:dyDescent="0.25">
      <c r="A194" s="75" t="s">
        <v>93</v>
      </c>
      <c r="B194" s="76" t="s">
        <v>8</v>
      </c>
      <c r="C194" s="122">
        <f>IFERROR(VLOOKUP(C192,'5. Depreciação'!A3:B17,2,0),0)</f>
        <v>65.180000000000007</v>
      </c>
      <c r="D194" s="78">
        <f>E191</f>
        <v>167000</v>
      </c>
      <c r="E194" s="78">
        <f>C194*D194/100</f>
        <v>108850.60000000002</v>
      </c>
    </row>
    <row r="195" spans="1:10" x14ac:dyDescent="0.25">
      <c r="A195" s="91" t="s">
        <v>94</v>
      </c>
      <c r="B195" s="123" t="s">
        <v>24</v>
      </c>
      <c r="C195" s="123">
        <f>C192*12</f>
        <v>120</v>
      </c>
      <c r="D195" s="92">
        <f>IF(C193&lt;=C192,E194,0)</f>
        <v>108850.60000000002</v>
      </c>
      <c r="E195" s="92">
        <f>IFERROR(D195/C195,0)</f>
        <v>907.08833333333348</v>
      </c>
    </row>
    <row r="196" spans="1:10" x14ac:dyDescent="0.25">
      <c r="A196" s="79" t="s">
        <v>326</v>
      </c>
      <c r="B196" s="123" t="s">
        <v>24</v>
      </c>
      <c r="C196" s="123">
        <v>1</v>
      </c>
      <c r="D196" s="92">
        <v>0</v>
      </c>
      <c r="E196" s="92">
        <f>(E190+E195)*0.1</f>
        <v>363.22949308833336</v>
      </c>
    </row>
    <row r="197" spans="1:10" x14ac:dyDescent="0.25">
      <c r="A197" s="79" t="s">
        <v>95</v>
      </c>
      <c r="B197" s="80"/>
      <c r="C197" s="80"/>
      <c r="D197" s="81"/>
      <c r="E197" s="292">
        <f>E190+E195+E196</f>
        <v>3995.5244239716667</v>
      </c>
    </row>
    <row r="198" spans="1:10" x14ac:dyDescent="0.25">
      <c r="A198" s="91" t="s">
        <v>96</v>
      </c>
      <c r="B198" s="123" t="s">
        <v>62</v>
      </c>
      <c r="C198" s="84">
        <v>1</v>
      </c>
      <c r="D198" s="92">
        <f>E197</f>
        <v>3995.5244239716667</v>
      </c>
      <c r="E198" s="82">
        <f>C198*D198</f>
        <v>3995.5244239716667</v>
      </c>
    </row>
    <row r="199" spans="1:10" x14ac:dyDescent="0.25">
      <c r="A199" s="124"/>
      <c r="B199" s="124"/>
      <c r="C199" s="124"/>
      <c r="D199" s="85" t="s">
        <v>39</v>
      </c>
      <c r="E199" s="86">
        <f>$B$49</f>
        <v>0.22950000000000001</v>
      </c>
      <c r="F199" s="115">
        <f>E198*E199</f>
        <v>916.97285530149759</v>
      </c>
    </row>
    <row r="200" spans="1:10" ht="11.25" customHeight="1" x14ac:dyDescent="0.25"/>
    <row r="201" spans="1:10" x14ac:dyDescent="0.25">
      <c r="A201" s="116" t="s">
        <v>97</v>
      </c>
    </row>
    <row r="202" spans="1:10" x14ac:dyDescent="0.25">
      <c r="A202" s="125" t="s">
        <v>18</v>
      </c>
      <c r="B202" s="126" t="s">
        <v>19</v>
      </c>
      <c r="C202" s="126" t="s">
        <v>12</v>
      </c>
      <c r="D202" s="69" t="s">
        <v>20</v>
      </c>
      <c r="E202" s="127" t="s">
        <v>21</v>
      </c>
      <c r="F202" s="70" t="s">
        <v>22</v>
      </c>
      <c r="I202" s="118"/>
      <c r="J202" s="118"/>
    </row>
    <row r="203" spans="1:10" x14ac:dyDescent="0.25">
      <c r="A203" s="75" t="s">
        <v>98</v>
      </c>
      <c r="B203" s="76" t="s">
        <v>62</v>
      </c>
      <c r="C203" s="72">
        <v>1</v>
      </c>
      <c r="D203" s="78">
        <f>D186</f>
        <v>501725.67</v>
      </c>
      <c r="E203" s="78">
        <f>C203*D203</f>
        <v>501725.67</v>
      </c>
      <c r="F203" s="117"/>
      <c r="I203" s="118"/>
      <c r="J203" s="118"/>
    </row>
    <row r="204" spans="1:10" x14ac:dyDescent="0.25">
      <c r="A204" s="75" t="s">
        <v>99</v>
      </c>
      <c r="B204" s="76" t="s">
        <v>8</v>
      </c>
      <c r="C204" s="84">
        <v>12.25</v>
      </c>
      <c r="D204" s="78"/>
      <c r="E204" s="78"/>
      <c r="F204" s="117"/>
      <c r="I204" s="118"/>
      <c r="J204" s="118"/>
    </row>
    <row r="205" spans="1:10" x14ac:dyDescent="0.25">
      <c r="A205" s="75" t="s">
        <v>100</v>
      </c>
      <c r="B205" s="76" t="s">
        <v>31</v>
      </c>
      <c r="C205" s="128">
        <f>IFERROR(IF(C188&lt;=C187,E186-(C189/(100*C187)*C188)*E186,E186-E189),0)</f>
        <v>501725.67</v>
      </c>
      <c r="D205" s="78"/>
      <c r="E205" s="78"/>
      <c r="F205" s="117"/>
      <c r="I205" s="118"/>
      <c r="J205" s="118"/>
    </row>
    <row r="206" spans="1:10" x14ac:dyDescent="0.25">
      <c r="A206" s="75" t="s">
        <v>101</v>
      </c>
      <c r="B206" s="76" t="s">
        <v>31</v>
      </c>
      <c r="C206" s="78">
        <f>IFERROR(IF(C188&gt;=C187,C205,((((C205)-(E186-E189))*(((C187-C188)+1)/(2*(C187-C188))))+(E186-E189))),0)</f>
        <v>354564.51373230002</v>
      </c>
      <c r="D206" s="78"/>
      <c r="E206" s="78"/>
      <c r="F206" s="117"/>
      <c r="I206" s="118"/>
      <c r="J206" s="118"/>
    </row>
    <row r="207" spans="1:10" x14ac:dyDescent="0.25">
      <c r="A207" s="119" t="s">
        <v>102</v>
      </c>
      <c r="B207" s="120" t="s">
        <v>31</v>
      </c>
      <c r="C207" s="120"/>
      <c r="D207" s="121">
        <f>C204*C206/12/100</f>
        <v>3619.512744350563</v>
      </c>
      <c r="E207" s="121">
        <f>D207</f>
        <v>3619.512744350563</v>
      </c>
      <c r="F207" s="117"/>
      <c r="I207" s="118"/>
      <c r="J207" s="118"/>
    </row>
    <row r="208" spans="1:10" x14ac:dyDescent="0.25">
      <c r="A208" s="71" t="s">
        <v>103</v>
      </c>
      <c r="B208" s="72" t="s">
        <v>62</v>
      </c>
      <c r="C208" s="72">
        <f>C191</f>
        <v>1</v>
      </c>
      <c r="D208" s="74">
        <f>D191</f>
        <v>167000</v>
      </c>
      <c r="E208" s="74">
        <f>C208*D208</f>
        <v>167000</v>
      </c>
      <c r="F208" s="117"/>
      <c r="I208" s="118"/>
      <c r="J208" s="118"/>
    </row>
    <row r="209" spans="1:10" x14ac:dyDescent="0.25">
      <c r="A209" s="75" t="s">
        <v>99</v>
      </c>
      <c r="B209" s="76" t="s">
        <v>8</v>
      </c>
      <c r="C209" s="129">
        <f>C204</f>
        <v>12.25</v>
      </c>
      <c r="D209" s="78"/>
      <c r="E209" s="78"/>
      <c r="F209" s="117"/>
      <c r="I209" s="118"/>
      <c r="J209" s="118"/>
    </row>
    <row r="210" spans="1:10" x14ac:dyDescent="0.25">
      <c r="A210" s="75" t="s">
        <v>104</v>
      </c>
      <c r="B210" s="76" t="s">
        <v>31</v>
      </c>
      <c r="C210" s="128">
        <f>IFERROR(IF(C193&lt;=C192,E191-(C194/(100*C192)*C193)*E191,E191-E194),0)</f>
        <v>167000</v>
      </c>
      <c r="D210" s="78"/>
      <c r="E210" s="78"/>
      <c r="F210" s="117"/>
      <c r="I210" s="118"/>
      <c r="J210" s="118"/>
    </row>
    <row r="211" spans="1:10" x14ac:dyDescent="0.25">
      <c r="A211" s="75" t="s">
        <v>105</v>
      </c>
      <c r="B211" s="76" t="s">
        <v>31</v>
      </c>
      <c r="C211" s="78">
        <f>IFERROR(IF(C193&gt;=C192,C210,((((C210)-(E191-E194))*(((C192-C193)+1)/(2*(C192-C193))))+(E191-E194))),0)</f>
        <v>118017.23</v>
      </c>
      <c r="D211" s="78"/>
      <c r="E211" s="78"/>
      <c r="F211" s="117"/>
      <c r="I211" s="118"/>
      <c r="J211" s="118"/>
    </row>
    <row r="212" spans="1:10" x14ac:dyDescent="0.25">
      <c r="A212" s="91" t="s">
        <v>106</v>
      </c>
      <c r="B212" s="123" t="s">
        <v>31</v>
      </c>
      <c r="C212" s="123"/>
      <c r="D212" s="92">
        <f>C209*C211/12/100</f>
        <v>1204.7592229166667</v>
      </c>
      <c r="E212" s="92">
        <f>D212</f>
        <v>1204.7592229166667</v>
      </c>
      <c r="F212" s="117"/>
      <c r="I212" s="118"/>
      <c r="J212" s="118"/>
    </row>
    <row r="213" spans="1:10" x14ac:dyDescent="0.25">
      <c r="A213" s="79" t="str">
        <f>A196</f>
        <v>Frota Reserva 10%</v>
      </c>
      <c r="B213" s="91" t="str">
        <f t="shared" ref="B213:C213" si="3">B196</f>
        <v>mês</v>
      </c>
      <c r="C213" s="91">
        <f t="shared" si="3"/>
        <v>1</v>
      </c>
      <c r="D213" s="91"/>
      <c r="E213" s="293">
        <f>(E207+E212)*0.1</f>
        <v>482.42719672672303</v>
      </c>
      <c r="F213" s="117"/>
      <c r="I213" s="118"/>
      <c r="J213" s="118"/>
    </row>
    <row r="214" spans="1:10" x14ac:dyDescent="0.25">
      <c r="A214" s="79" t="s">
        <v>95</v>
      </c>
      <c r="B214" s="80"/>
      <c r="C214" s="80"/>
      <c r="D214" s="81"/>
      <c r="E214" s="82">
        <f>E207+E212+E213</f>
        <v>5306.6991639939533</v>
      </c>
      <c r="F214" s="117"/>
      <c r="I214" s="118"/>
      <c r="J214" s="118"/>
    </row>
    <row r="215" spans="1:10" x14ac:dyDescent="0.25">
      <c r="A215" s="91" t="s">
        <v>96</v>
      </c>
      <c r="B215" s="123" t="s">
        <v>62</v>
      </c>
      <c r="C215" s="129">
        <f>C198</f>
        <v>1</v>
      </c>
      <c r="D215" s="92">
        <f>E214</f>
        <v>5306.6991639939533</v>
      </c>
      <c r="E215" s="82">
        <f>C215*D215</f>
        <v>5306.6991639939533</v>
      </c>
      <c r="F215" s="117"/>
      <c r="I215" s="118"/>
      <c r="J215" s="118"/>
    </row>
    <row r="216" spans="1:10" x14ac:dyDescent="0.25">
      <c r="C216" s="130"/>
      <c r="D216" s="85" t="s">
        <v>39</v>
      </c>
      <c r="E216" s="86">
        <f>$B$49</f>
        <v>0.22950000000000001</v>
      </c>
      <c r="F216" s="115">
        <f>E215*E216</f>
        <v>1217.8874581366124</v>
      </c>
      <c r="I216" s="118"/>
      <c r="J216" s="118"/>
    </row>
    <row r="217" spans="1:10" ht="11.25" customHeight="1" x14ac:dyDescent="0.25">
      <c r="I217" s="118"/>
      <c r="J217" s="118"/>
    </row>
    <row r="218" spans="1:10" x14ac:dyDescent="0.25">
      <c r="A218" s="1" t="s">
        <v>107</v>
      </c>
      <c r="I218" s="118"/>
      <c r="J218" s="118"/>
    </row>
    <row r="219" spans="1:10" x14ac:dyDescent="0.25">
      <c r="A219" s="67" t="s">
        <v>18</v>
      </c>
      <c r="B219" s="68" t="s">
        <v>19</v>
      </c>
      <c r="C219" s="68" t="s">
        <v>12</v>
      </c>
      <c r="D219" s="69" t="s">
        <v>20</v>
      </c>
      <c r="E219" s="69" t="s">
        <v>21</v>
      </c>
      <c r="F219" s="70" t="s">
        <v>22</v>
      </c>
      <c r="I219" s="118"/>
      <c r="J219" s="118"/>
    </row>
    <row r="220" spans="1:10" x14ac:dyDescent="0.25">
      <c r="A220" s="71" t="s">
        <v>108</v>
      </c>
      <c r="B220" s="72" t="s">
        <v>62</v>
      </c>
      <c r="C220" s="74">
        <f>C198</f>
        <v>1</v>
      </c>
      <c r="D220" s="74">
        <f>0.01*($E$186)</f>
        <v>5017.2566999999999</v>
      </c>
      <c r="E220" s="74">
        <f>C220*D220</f>
        <v>5017.2566999999999</v>
      </c>
      <c r="I220" s="118"/>
      <c r="J220" s="118"/>
    </row>
    <row r="221" spans="1:10" x14ac:dyDescent="0.25">
      <c r="A221" s="75" t="s">
        <v>109</v>
      </c>
      <c r="B221" s="76" t="s">
        <v>62</v>
      </c>
      <c r="C221" s="74">
        <f>C198</f>
        <v>1</v>
      </c>
      <c r="D221" s="101">
        <v>210</v>
      </c>
      <c r="E221" s="78">
        <f>C221*D221</f>
        <v>210</v>
      </c>
      <c r="I221" s="118"/>
      <c r="J221" s="118"/>
    </row>
    <row r="222" spans="1:10" x14ac:dyDescent="0.25">
      <c r="A222" s="75" t="s">
        <v>110</v>
      </c>
      <c r="B222" s="76" t="s">
        <v>62</v>
      </c>
      <c r="C222" s="74">
        <f>C198</f>
        <v>1</v>
      </c>
      <c r="D222" s="101">
        <v>3400</v>
      </c>
      <c r="E222" s="78">
        <f>C222*D222</f>
        <v>3400</v>
      </c>
      <c r="F222" s="81"/>
      <c r="I222" s="118"/>
      <c r="J222" s="118"/>
    </row>
    <row r="223" spans="1:10" x14ac:dyDescent="0.25">
      <c r="A223" s="91" t="s">
        <v>111</v>
      </c>
      <c r="B223" s="123" t="s">
        <v>24</v>
      </c>
      <c r="C223" s="123">
        <v>12</v>
      </c>
      <c r="D223" s="92">
        <f>SUM(E220:E222)</f>
        <v>8627.2566999999999</v>
      </c>
      <c r="E223" s="92">
        <f>D223/C223</f>
        <v>718.93805833333329</v>
      </c>
      <c r="I223" s="118"/>
      <c r="J223" s="118"/>
    </row>
    <row r="224" spans="1:10" x14ac:dyDescent="0.25">
      <c r="D224" s="85" t="s">
        <v>39</v>
      </c>
      <c r="E224" s="86">
        <f>$B$49</f>
        <v>0.22950000000000001</v>
      </c>
      <c r="F224" s="87">
        <f>E223*E224</f>
        <v>164.9962843875</v>
      </c>
      <c r="I224" s="118"/>
      <c r="J224" s="118"/>
    </row>
    <row r="225" spans="1:10" ht="11.25" customHeight="1" x14ac:dyDescent="0.25">
      <c r="I225" s="118"/>
      <c r="J225" s="118"/>
    </row>
    <row r="226" spans="1:10" x14ac:dyDescent="0.25">
      <c r="A226" s="1" t="s">
        <v>112</v>
      </c>
      <c r="B226" s="131"/>
      <c r="I226" s="118"/>
      <c r="J226" s="118"/>
    </row>
    <row r="227" spans="1:10" x14ac:dyDescent="0.25">
      <c r="B227" s="131"/>
      <c r="I227" s="118"/>
      <c r="J227" s="118"/>
    </row>
    <row r="228" spans="1:10" x14ac:dyDescent="0.25">
      <c r="A228" s="91" t="s">
        <v>113</v>
      </c>
      <c r="B228" s="287">
        <v>728</v>
      </c>
      <c r="I228" s="118"/>
      <c r="J228" s="118"/>
    </row>
    <row r="229" spans="1:10" x14ac:dyDescent="0.25">
      <c r="B229" s="131"/>
      <c r="I229" s="118"/>
      <c r="J229" s="118"/>
    </row>
    <row r="230" spans="1:10" x14ac:dyDescent="0.25">
      <c r="A230" s="67" t="s">
        <v>18</v>
      </c>
      <c r="B230" s="68" t="s">
        <v>19</v>
      </c>
      <c r="C230" s="68" t="s">
        <v>114</v>
      </c>
      <c r="D230" s="69" t="s">
        <v>20</v>
      </c>
      <c r="E230" s="69" t="s">
        <v>21</v>
      </c>
      <c r="F230" s="70" t="s">
        <v>22</v>
      </c>
      <c r="I230" s="118"/>
      <c r="J230" s="118"/>
    </row>
    <row r="231" spans="1:10" x14ac:dyDescent="0.25">
      <c r="A231" s="71" t="s">
        <v>115</v>
      </c>
      <c r="B231" s="72" t="s">
        <v>116</v>
      </c>
      <c r="C231" s="132">
        <v>2</v>
      </c>
      <c r="D231" s="133">
        <v>6.39</v>
      </c>
      <c r="E231" s="74"/>
      <c r="I231" s="118"/>
      <c r="J231" s="118"/>
    </row>
    <row r="232" spans="1:10" x14ac:dyDescent="0.25">
      <c r="A232" s="75" t="s">
        <v>117</v>
      </c>
      <c r="B232" s="76" t="s">
        <v>118</v>
      </c>
      <c r="C232" s="96">
        <f>B228</f>
        <v>728</v>
      </c>
      <c r="D232" s="134">
        <f>IFERROR(+D231/C231,"-")</f>
        <v>3.1949999999999998</v>
      </c>
      <c r="E232" s="78">
        <f>IFERROR(C232*D232,"-")</f>
        <v>2325.96</v>
      </c>
      <c r="I232" s="118"/>
      <c r="J232" s="118"/>
    </row>
    <row r="233" spans="1:10" x14ac:dyDescent="0.25">
      <c r="A233" s="75" t="s">
        <v>119</v>
      </c>
      <c r="B233" s="76" t="s">
        <v>120</v>
      </c>
      <c r="C233" s="135">
        <v>3</v>
      </c>
      <c r="D233" s="101">
        <v>24.45</v>
      </c>
      <c r="E233" s="78"/>
      <c r="I233" s="118"/>
      <c r="J233" s="118"/>
    </row>
    <row r="234" spans="1:10" x14ac:dyDescent="0.25">
      <c r="A234" s="75" t="s">
        <v>121</v>
      </c>
      <c r="B234" s="76" t="s">
        <v>118</v>
      </c>
      <c r="C234" s="96">
        <f>C232</f>
        <v>728</v>
      </c>
      <c r="D234" s="136">
        <f>+C233*D233/1000</f>
        <v>7.3349999999999999E-2</v>
      </c>
      <c r="E234" s="78">
        <f>C234*D234</f>
        <v>53.398800000000001</v>
      </c>
      <c r="I234" s="118"/>
      <c r="J234" s="118"/>
    </row>
    <row r="235" spans="1:10" x14ac:dyDescent="0.25">
      <c r="A235" s="75" t="s">
        <v>122</v>
      </c>
      <c r="B235" s="76" t="s">
        <v>120</v>
      </c>
      <c r="C235" s="135">
        <v>0.2</v>
      </c>
      <c r="D235" s="101">
        <v>25.52</v>
      </c>
      <c r="E235" s="78"/>
      <c r="I235" s="118"/>
      <c r="J235" s="118"/>
    </row>
    <row r="236" spans="1:10" x14ac:dyDescent="0.25">
      <c r="A236" s="75" t="s">
        <v>123</v>
      </c>
      <c r="B236" s="76" t="s">
        <v>118</v>
      </c>
      <c r="C236" s="96">
        <f>C232</f>
        <v>728</v>
      </c>
      <c r="D236" s="136">
        <f>+C235*D235/1000</f>
        <v>5.104E-3</v>
      </c>
      <c r="E236" s="78">
        <f>C236*D236</f>
        <v>3.7157119999999999</v>
      </c>
      <c r="I236" s="118"/>
      <c r="J236" s="118"/>
    </row>
    <row r="237" spans="1:10" x14ac:dyDescent="0.25">
      <c r="A237" s="75" t="s">
        <v>124</v>
      </c>
      <c r="B237" s="76" t="s">
        <v>120</v>
      </c>
      <c r="C237" s="135">
        <v>2</v>
      </c>
      <c r="D237" s="101">
        <v>23.82</v>
      </c>
      <c r="E237" s="78"/>
      <c r="I237" s="118"/>
      <c r="J237" s="118"/>
    </row>
    <row r="238" spans="1:10" x14ac:dyDescent="0.25">
      <c r="A238" s="75" t="s">
        <v>125</v>
      </c>
      <c r="B238" s="76" t="s">
        <v>118</v>
      </c>
      <c r="C238" s="96">
        <f>C232</f>
        <v>728</v>
      </c>
      <c r="D238" s="136">
        <f>+C237*D237/1000</f>
        <v>4.7640000000000002E-2</v>
      </c>
      <c r="E238" s="78">
        <f>C238*D238</f>
        <v>34.681919999999998</v>
      </c>
      <c r="I238" s="118"/>
      <c r="J238" s="118"/>
    </row>
    <row r="239" spans="1:10" x14ac:dyDescent="0.25">
      <c r="A239" s="75" t="s">
        <v>320</v>
      </c>
      <c r="B239" s="129" t="s">
        <v>322</v>
      </c>
      <c r="C239" s="294">
        <f>(1000/C231)*0.05</f>
        <v>25</v>
      </c>
      <c r="D239" s="281">
        <v>4.4000000000000004</v>
      </c>
      <c r="E239" s="78"/>
      <c r="I239" s="118"/>
      <c r="J239" s="118"/>
    </row>
    <row r="240" spans="1:10" x14ac:dyDescent="0.25">
      <c r="A240" s="75" t="s">
        <v>321</v>
      </c>
      <c r="B240" s="129" t="s">
        <v>323</v>
      </c>
      <c r="C240" s="96">
        <f>C232</f>
        <v>728</v>
      </c>
      <c r="D240" s="136">
        <f>+C239*D239/1000</f>
        <v>0.11000000000000001</v>
      </c>
      <c r="E240" s="78">
        <f>C240*D240</f>
        <v>80.080000000000013</v>
      </c>
      <c r="I240" s="118"/>
      <c r="J240" s="118"/>
    </row>
    <row r="241" spans="1:10" x14ac:dyDescent="0.25">
      <c r="A241" s="75" t="s">
        <v>126</v>
      </c>
      <c r="B241" s="76" t="s">
        <v>127</v>
      </c>
      <c r="C241" s="135">
        <v>2</v>
      </c>
      <c r="D241" s="101">
        <v>22</v>
      </c>
      <c r="E241" s="78"/>
      <c r="I241" s="118"/>
      <c r="J241" s="118"/>
    </row>
    <row r="242" spans="1:10" x14ac:dyDescent="0.25">
      <c r="A242" s="75" t="s">
        <v>128</v>
      </c>
      <c r="B242" s="76" t="s">
        <v>118</v>
      </c>
      <c r="C242" s="96">
        <f>C232</f>
        <v>728</v>
      </c>
      <c r="D242" s="136">
        <f>+C241*D241/1000</f>
        <v>4.3999999999999997E-2</v>
      </c>
      <c r="E242" s="78">
        <f>C242*D242</f>
        <v>32.031999999999996</v>
      </c>
      <c r="I242" s="118"/>
      <c r="J242" s="118"/>
    </row>
    <row r="243" spans="1:10" x14ac:dyDescent="0.25">
      <c r="A243" s="91" t="s">
        <v>129</v>
      </c>
      <c r="B243" s="123" t="s">
        <v>130</v>
      </c>
      <c r="C243" s="137"/>
      <c r="D243" s="138">
        <f>IFERROR(D232+D234+D236+D238+D242,0)</f>
        <v>3.365094</v>
      </c>
      <c r="E243" s="78"/>
      <c r="I243" s="118"/>
      <c r="J243" s="118"/>
    </row>
    <row r="244" spans="1:10" x14ac:dyDescent="0.25">
      <c r="F244" s="115">
        <f>SUM(E231:E242)</f>
        <v>2529.8684320000002</v>
      </c>
      <c r="I244" s="118"/>
      <c r="J244" s="118"/>
    </row>
    <row r="245" spans="1:10" ht="11.25" customHeight="1" x14ac:dyDescent="0.25">
      <c r="I245" s="118"/>
      <c r="J245" s="118"/>
    </row>
    <row r="246" spans="1:10" x14ac:dyDescent="0.25">
      <c r="A246" s="1" t="s">
        <v>131</v>
      </c>
      <c r="I246" s="118"/>
      <c r="J246" s="118"/>
    </row>
    <row r="247" spans="1:10" x14ac:dyDescent="0.25">
      <c r="A247" s="67" t="s">
        <v>18</v>
      </c>
      <c r="B247" s="68" t="s">
        <v>19</v>
      </c>
      <c r="C247" s="68" t="s">
        <v>12</v>
      </c>
      <c r="D247" s="69" t="s">
        <v>20</v>
      </c>
      <c r="E247" s="69" t="s">
        <v>21</v>
      </c>
      <c r="F247" s="70" t="s">
        <v>22</v>
      </c>
      <c r="I247" s="118"/>
      <c r="J247" s="118"/>
    </row>
    <row r="248" spans="1:10" x14ac:dyDescent="0.25">
      <c r="A248" s="71" t="s">
        <v>132</v>
      </c>
      <c r="B248" s="72" t="s">
        <v>130</v>
      </c>
      <c r="C248" s="96">
        <f>C232</f>
        <v>728</v>
      </c>
      <c r="D248" s="73">
        <v>1.4</v>
      </c>
      <c r="E248" s="74">
        <f>C248*D248</f>
        <v>1019.1999999999999</v>
      </c>
      <c r="I248" s="118"/>
      <c r="J248" s="118"/>
    </row>
    <row r="249" spans="1:10" x14ac:dyDescent="0.25">
      <c r="F249" s="115">
        <f>E248</f>
        <v>1019.1999999999999</v>
      </c>
      <c r="I249" s="118"/>
      <c r="J249" s="118"/>
    </row>
    <row r="250" spans="1:10" ht="11.25" customHeight="1" x14ac:dyDescent="0.25">
      <c r="I250" s="118"/>
      <c r="J250" s="118"/>
    </row>
    <row r="251" spans="1:10" x14ac:dyDescent="0.25">
      <c r="A251" s="1" t="s">
        <v>133</v>
      </c>
      <c r="I251" s="118"/>
      <c r="J251" s="118"/>
    </row>
    <row r="252" spans="1:10" x14ac:dyDescent="0.25">
      <c r="A252" s="67" t="s">
        <v>18</v>
      </c>
      <c r="B252" s="68" t="s">
        <v>19</v>
      </c>
      <c r="C252" s="68" t="s">
        <v>12</v>
      </c>
      <c r="D252" s="69" t="s">
        <v>20</v>
      </c>
      <c r="E252" s="69" t="s">
        <v>21</v>
      </c>
      <c r="F252" s="70" t="s">
        <v>22</v>
      </c>
      <c r="I252" s="118"/>
      <c r="J252" s="118"/>
    </row>
    <row r="253" spans="1:10" x14ac:dyDescent="0.25">
      <c r="A253" s="71" t="s">
        <v>134</v>
      </c>
      <c r="B253" s="72" t="s">
        <v>62</v>
      </c>
      <c r="C253" s="139">
        <v>6</v>
      </c>
      <c r="D253" s="73">
        <v>2600</v>
      </c>
      <c r="E253" s="74">
        <f>C253*D253</f>
        <v>15600</v>
      </c>
      <c r="I253" s="118"/>
      <c r="J253" s="118"/>
    </row>
    <row r="254" spans="1:10" x14ac:dyDescent="0.25">
      <c r="A254" s="71" t="s">
        <v>135</v>
      </c>
      <c r="B254" s="72" t="s">
        <v>62</v>
      </c>
      <c r="C254" s="139">
        <v>2</v>
      </c>
      <c r="D254" s="74"/>
      <c r="E254" s="74"/>
      <c r="I254" s="118"/>
      <c r="J254" s="118"/>
    </row>
    <row r="255" spans="1:10" x14ac:dyDescent="0.25">
      <c r="A255" s="71" t="s">
        <v>136</v>
      </c>
      <c r="B255" s="72" t="s">
        <v>62</v>
      </c>
      <c r="C255" s="74">
        <f>C253*C254</f>
        <v>12</v>
      </c>
      <c r="D255" s="73">
        <v>600</v>
      </c>
      <c r="E255" s="74">
        <f>C255*D255</f>
        <v>7200</v>
      </c>
      <c r="I255" s="118"/>
      <c r="J255" s="118"/>
    </row>
    <row r="256" spans="1:10" x14ac:dyDescent="0.25">
      <c r="A256" s="75" t="s">
        <v>137</v>
      </c>
      <c r="B256" s="76" t="s">
        <v>138</v>
      </c>
      <c r="C256" s="140">
        <v>70000</v>
      </c>
      <c r="D256" s="78">
        <f>E253+E255</f>
        <v>22800</v>
      </c>
      <c r="E256" s="78">
        <f>IFERROR(D256/C256,"-")</f>
        <v>0.32571428571428573</v>
      </c>
      <c r="I256" s="118"/>
      <c r="J256" s="118"/>
    </row>
    <row r="257" spans="1:10" x14ac:dyDescent="0.25">
      <c r="A257" s="75" t="s">
        <v>139</v>
      </c>
      <c r="B257" s="76" t="s">
        <v>118</v>
      </c>
      <c r="C257" s="96">
        <f>B228</f>
        <v>728</v>
      </c>
      <c r="D257" s="78">
        <f>E256</f>
        <v>0.32571428571428573</v>
      </c>
      <c r="E257" s="78">
        <f>IFERROR(C257*D257,0)</f>
        <v>237.12</v>
      </c>
      <c r="I257" s="118"/>
      <c r="J257" s="118"/>
    </row>
    <row r="258" spans="1:10" x14ac:dyDescent="0.25">
      <c r="F258" s="115">
        <f>E257</f>
        <v>237.12</v>
      </c>
      <c r="I258" s="118"/>
      <c r="J258" s="118"/>
    </row>
    <row r="259" spans="1:10" ht="11.25" customHeight="1" x14ac:dyDescent="0.25">
      <c r="I259" s="118"/>
      <c r="J259" s="118"/>
    </row>
    <row r="260" spans="1:10" ht="11.25" customHeight="1" x14ac:dyDescent="0.25">
      <c r="G260" s="1"/>
    </row>
    <row r="261" spans="1:10" s="1" customFormat="1" x14ac:dyDescent="0.25">
      <c r="A261" s="102" t="s">
        <v>140</v>
      </c>
      <c r="B261" s="103"/>
      <c r="C261" s="103"/>
      <c r="D261" s="39"/>
      <c r="E261" s="104"/>
      <c r="F261" s="115">
        <f>+SUM(F186:F260)</f>
        <v>6086.0450298256101</v>
      </c>
    </row>
    <row r="262" spans="1:10" ht="11.25" customHeight="1" x14ac:dyDescent="0.25">
      <c r="G262" s="1"/>
    </row>
    <row r="263" spans="1:10" s="1" customFormat="1" x14ac:dyDescent="0.25">
      <c r="A263" s="65" t="s">
        <v>141</v>
      </c>
      <c r="B263" s="65"/>
      <c r="C263" s="65"/>
      <c r="D263" s="24"/>
      <c r="E263" s="24"/>
      <c r="F263" s="81"/>
    </row>
    <row r="264" spans="1:10" ht="11.25" customHeight="1" x14ac:dyDescent="0.25">
      <c r="G264" s="1"/>
    </row>
    <row r="265" spans="1:10" s="1" customFormat="1" x14ac:dyDescent="0.25">
      <c r="A265" s="67" t="s">
        <v>18</v>
      </c>
      <c r="B265" s="68" t="s">
        <v>19</v>
      </c>
      <c r="C265" s="68" t="s">
        <v>12</v>
      </c>
      <c r="D265" s="69" t="s">
        <v>20</v>
      </c>
      <c r="E265" s="69" t="s">
        <v>21</v>
      </c>
      <c r="F265" s="70" t="s">
        <v>22</v>
      </c>
    </row>
    <row r="266" spans="1:10" s="1" customFormat="1" x14ac:dyDescent="0.25">
      <c r="A266" s="75" t="s">
        <v>142</v>
      </c>
      <c r="B266" s="76" t="s">
        <v>62</v>
      </c>
      <c r="C266" s="106">
        <v>8.3333333333333329E-2</v>
      </c>
      <c r="D266" s="73">
        <v>42</v>
      </c>
      <c r="E266" s="78">
        <f>C266*D266</f>
        <v>3.5</v>
      </c>
      <c r="F266" s="117"/>
    </row>
    <row r="267" spans="1:10" s="1" customFormat="1" x14ac:dyDescent="0.25">
      <c r="A267" s="75" t="s">
        <v>143</v>
      </c>
      <c r="B267" s="76" t="s">
        <v>62</v>
      </c>
      <c r="C267" s="106">
        <v>8.3333333333333329E-2</v>
      </c>
      <c r="D267" s="73">
        <v>36</v>
      </c>
      <c r="E267" s="78">
        <f>C267*D267</f>
        <v>3</v>
      </c>
      <c r="F267" s="117"/>
    </row>
    <row r="268" spans="1:10" s="1" customFormat="1" x14ac:dyDescent="0.25">
      <c r="A268" s="75" t="s">
        <v>144</v>
      </c>
      <c r="B268" s="76" t="s">
        <v>62</v>
      </c>
      <c r="C268" s="106">
        <v>1</v>
      </c>
      <c r="D268" s="73">
        <v>34</v>
      </c>
      <c r="E268" s="78">
        <f>C268*D268</f>
        <v>34</v>
      </c>
      <c r="F268" s="117"/>
    </row>
    <row r="269" spans="1:10" s="1" customFormat="1" x14ac:dyDescent="0.25">
      <c r="A269" s="75" t="s">
        <v>145</v>
      </c>
      <c r="B269" s="76" t="s">
        <v>146</v>
      </c>
      <c r="C269" s="106">
        <v>4.2000000000000003E-2</v>
      </c>
      <c r="D269" s="73">
        <v>600</v>
      </c>
      <c r="E269" s="78">
        <f>C269*D269</f>
        <v>25.200000000000003</v>
      </c>
      <c r="F269" s="117"/>
    </row>
    <row r="270" spans="1:10" s="1" customFormat="1" x14ac:dyDescent="0.25">
      <c r="A270" s="75" t="s">
        <v>147</v>
      </c>
      <c r="B270" s="76" t="s">
        <v>146</v>
      </c>
      <c r="C270" s="106">
        <v>4.2000000000000003E-2</v>
      </c>
      <c r="D270" s="73">
        <v>600</v>
      </c>
      <c r="E270" s="78">
        <f>C270*D270</f>
        <v>25.200000000000003</v>
      </c>
      <c r="F270" s="117"/>
    </row>
    <row r="271" spans="1:10" s="1" customFormat="1" x14ac:dyDescent="0.25">
      <c r="A271" s="65"/>
      <c r="B271" s="65"/>
      <c r="C271" s="65"/>
      <c r="D271" s="65"/>
      <c r="E271" s="24"/>
      <c r="F271" s="115">
        <f>SUM(E266:E270)</f>
        <v>90.9</v>
      </c>
    </row>
    <row r="272" spans="1:10" ht="11.25" customHeight="1" x14ac:dyDescent="0.25">
      <c r="G272" s="1"/>
    </row>
    <row r="273" spans="1:7" s="1" customFormat="1" x14ac:dyDescent="0.25">
      <c r="A273" s="102" t="s">
        <v>148</v>
      </c>
      <c r="B273" s="103"/>
      <c r="C273" s="103"/>
      <c r="D273" s="39"/>
      <c r="E273" s="104"/>
      <c r="F273" s="115">
        <f>+F271</f>
        <v>90.9</v>
      </c>
    </row>
    <row r="274" spans="1:7" ht="11.25" customHeight="1" x14ac:dyDescent="0.25">
      <c r="G274" s="1"/>
    </row>
    <row r="275" spans="1:7" x14ac:dyDescent="0.25">
      <c r="A275" s="65" t="s">
        <v>149</v>
      </c>
      <c r="B275" s="65"/>
      <c r="C275" s="65"/>
      <c r="D275" s="24"/>
      <c r="E275" s="24"/>
      <c r="F275" s="81"/>
    </row>
    <row r="276" spans="1:7" ht="11.25" customHeight="1" x14ac:dyDescent="0.25"/>
    <row r="277" spans="1:7" x14ac:dyDescent="0.25">
      <c r="A277" s="67" t="s">
        <v>18</v>
      </c>
      <c r="B277" s="68" t="s">
        <v>19</v>
      </c>
      <c r="C277" s="68" t="s">
        <v>12</v>
      </c>
      <c r="D277" s="69" t="s">
        <v>20</v>
      </c>
      <c r="E277" s="69" t="s">
        <v>21</v>
      </c>
      <c r="F277" s="70" t="s">
        <v>22</v>
      </c>
    </row>
    <row r="278" spans="1:7" x14ac:dyDescent="0.25">
      <c r="A278" s="75" t="s">
        <v>150</v>
      </c>
      <c r="B278" s="141" t="s">
        <v>146</v>
      </c>
      <c r="C278" s="111">
        <f>C186</f>
        <v>1</v>
      </c>
      <c r="D278" s="101">
        <v>350</v>
      </c>
      <c r="E278" s="78">
        <f>+D278*C278</f>
        <v>350</v>
      </c>
      <c r="F278" s="117"/>
    </row>
    <row r="279" spans="1:7" x14ac:dyDescent="0.25">
      <c r="A279" s="75" t="s">
        <v>151</v>
      </c>
      <c r="B279" s="141" t="s">
        <v>24</v>
      </c>
      <c r="C279" s="76">
        <v>60</v>
      </c>
      <c r="D279" s="142">
        <f>SUM(E278:E278)</f>
        <v>350</v>
      </c>
      <c r="E279" s="142">
        <f>+D279/C279</f>
        <v>5.833333333333333</v>
      </c>
      <c r="F279" s="117"/>
    </row>
    <row r="280" spans="1:7" x14ac:dyDescent="0.25">
      <c r="A280" s="75" t="s">
        <v>152</v>
      </c>
      <c r="B280" s="76" t="s">
        <v>62</v>
      </c>
      <c r="C280" s="111">
        <f>+C278</f>
        <v>1</v>
      </c>
      <c r="D280" s="101">
        <v>85</v>
      </c>
      <c r="E280" s="78">
        <f>C280*D280</f>
        <v>85</v>
      </c>
      <c r="F280" s="117"/>
    </row>
    <row r="281" spans="1:7" ht="13.8" thickBot="1" x14ac:dyDescent="0.3">
      <c r="A281" s="75" t="s">
        <v>153</v>
      </c>
      <c r="B281" s="141" t="s">
        <v>24</v>
      </c>
      <c r="C281" s="76">
        <v>1</v>
      </c>
      <c r="D281" s="142">
        <f>+E280</f>
        <v>85</v>
      </c>
      <c r="E281" s="142">
        <f>+D281/C281</f>
        <v>85</v>
      </c>
      <c r="F281" s="117"/>
    </row>
    <row r="282" spans="1:7" ht="13.8" thickBot="1" x14ac:dyDescent="0.3">
      <c r="A282" s="143"/>
      <c r="B282" s="143"/>
      <c r="C282" s="143"/>
      <c r="D282" s="85" t="s">
        <v>39</v>
      </c>
      <c r="E282" s="282">
        <f>$B$49</f>
        <v>0.22950000000000001</v>
      </c>
      <c r="F282" s="283">
        <f>(E279+E281)*E282</f>
        <v>20.846250000000001</v>
      </c>
    </row>
    <row r="283" spans="1:7" ht="13.8" thickBot="1" x14ac:dyDescent="0.3">
      <c r="A283" s="75" t="s">
        <v>324</v>
      </c>
      <c r="B283" s="129" t="s">
        <v>62</v>
      </c>
      <c r="C283" s="286">
        <v>9</v>
      </c>
      <c r="D283" s="284">
        <v>20</v>
      </c>
      <c r="E283" s="285"/>
      <c r="F283" s="115">
        <f>C283*D283</f>
        <v>180</v>
      </c>
    </row>
    <row r="284" spans="1:7" s="145" customFormat="1" ht="11.25" customHeight="1" thickBot="1" x14ac:dyDescent="0.3">
      <c r="A284" s="1"/>
      <c r="B284" s="1"/>
      <c r="C284" s="1"/>
      <c r="D284" s="2"/>
      <c r="E284" s="2"/>
      <c r="F284" s="2"/>
      <c r="G284" s="144"/>
    </row>
    <row r="285" spans="1:7" x14ac:dyDescent="0.25">
      <c r="A285" s="102" t="s">
        <v>154</v>
      </c>
      <c r="B285" s="103"/>
      <c r="C285" s="103"/>
      <c r="D285" s="39"/>
      <c r="E285" s="104"/>
      <c r="F285" s="115">
        <f>+F282+F283</f>
        <v>200.84625</v>
      </c>
    </row>
    <row r="286" spans="1:7" ht="13.8" thickBot="1" x14ac:dyDescent="0.3">
      <c r="A286" s="65"/>
      <c r="B286" s="65"/>
      <c r="C286" s="65"/>
      <c r="D286" s="24"/>
      <c r="E286" s="24"/>
      <c r="F286" s="277"/>
    </row>
    <row r="287" spans="1:7" ht="13.8" thickBot="1" x14ac:dyDescent="0.3">
      <c r="A287" s="102" t="s">
        <v>156</v>
      </c>
      <c r="B287" s="112"/>
      <c r="C287" s="112"/>
      <c r="D287" s="113"/>
      <c r="E287" s="114"/>
      <c r="F287" s="100">
        <f>+F144+F178+F261+F273+F285</f>
        <v>11820.654539374409</v>
      </c>
    </row>
    <row r="289" spans="1:7" x14ac:dyDescent="0.25">
      <c r="A289" s="3" t="s">
        <v>316</v>
      </c>
    </row>
    <row r="290" spans="1:7" ht="11.25" customHeight="1" x14ac:dyDescent="0.25"/>
    <row r="291" spans="1:7" x14ac:dyDescent="0.25">
      <c r="A291" s="67" t="s">
        <v>18</v>
      </c>
      <c r="B291" s="68" t="s">
        <v>19</v>
      </c>
      <c r="C291" s="68" t="s">
        <v>12</v>
      </c>
      <c r="D291" s="69" t="s">
        <v>20</v>
      </c>
      <c r="E291" s="69" t="s">
        <v>21</v>
      </c>
      <c r="F291" s="70" t="s">
        <v>22</v>
      </c>
    </row>
    <row r="292" spans="1:7" x14ac:dyDescent="0.25">
      <c r="A292" s="71" t="s">
        <v>157</v>
      </c>
      <c r="B292" s="72" t="s">
        <v>8</v>
      </c>
      <c r="C292" s="83">
        <f>'4.BDI'!C18*100</f>
        <v>21.21</v>
      </c>
      <c r="D292" s="74">
        <f>+F287</f>
        <v>11820.654539374409</v>
      </c>
      <c r="E292" s="74">
        <f>C292*D292/100</f>
        <v>2507.1608278013123</v>
      </c>
    </row>
    <row r="293" spans="1:7" ht="11.25" customHeight="1" x14ac:dyDescent="0.25">
      <c r="F293" s="115">
        <f>+E292</f>
        <v>2507.1608278013123</v>
      </c>
    </row>
    <row r="294" spans="1:7" ht="12" customHeight="1" x14ac:dyDescent="0.25"/>
    <row r="295" spans="1:7" ht="12.6" customHeight="1" x14ac:dyDescent="0.25">
      <c r="A295" s="102" t="s">
        <v>158</v>
      </c>
      <c r="B295" s="112"/>
      <c r="C295" s="112"/>
      <c r="D295" s="113"/>
      <c r="E295" s="114"/>
      <c r="F295" s="100">
        <f>F293</f>
        <v>2507.1608278013123</v>
      </c>
    </row>
    <row r="296" spans="1:7" ht="12.6" customHeight="1" x14ac:dyDescent="0.25">
      <c r="A296" s="65"/>
      <c r="B296" s="8"/>
      <c r="C296" s="8"/>
      <c r="F296" s="278"/>
    </row>
    <row r="297" spans="1:7" ht="12.6" customHeight="1" thickBot="1" x14ac:dyDescent="0.3">
      <c r="A297" s="65" t="s">
        <v>317</v>
      </c>
      <c r="B297" s="8"/>
      <c r="C297" s="8"/>
      <c r="F297" s="24"/>
    </row>
    <row r="298" spans="1:7" ht="12.6" customHeight="1" thickBot="1" x14ac:dyDescent="0.3">
      <c r="A298" s="67" t="s">
        <v>18</v>
      </c>
      <c r="B298" s="68" t="s">
        <v>19</v>
      </c>
      <c r="C298" s="68" t="s">
        <v>12</v>
      </c>
      <c r="D298" s="69" t="s">
        <v>20</v>
      </c>
      <c r="E298" s="69" t="s">
        <v>21</v>
      </c>
      <c r="F298" s="70" t="s">
        <v>22</v>
      </c>
    </row>
    <row r="299" spans="1:7" ht="12.6" customHeight="1" thickBot="1" x14ac:dyDescent="0.3">
      <c r="A299" s="71" t="s">
        <v>314</v>
      </c>
      <c r="B299" s="72" t="s">
        <v>155</v>
      </c>
      <c r="C299" s="101">
        <v>30.3</v>
      </c>
      <c r="D299" s="74">
        <v>175</v>
      </c>
      <c r="E299" s="74">
        <f>C299*D299</f>
        <v>5302.5</v>
      </c>
    </row>
    <row r="300" spans="1:7" ht="13.8" thickBot="1" x14ac:dyDescent="0.3">
      <c r="F300" s="115">
        <f>+E299</f>
        <v>5302.5</v>
      </c>
    </row>
    <row r="301" spans="1:7" ht="12" customHeight="1" thickBot="1" x14ac:dyDescent="0.3">
      <c r="G301" s="2" t="s">
        <v>159</v>
      </c>
    </row>
    <row r="302" spans="1:7" ht="16.2" customHeight="1" thickBot="1" x14ac:dyDescent="0.3">
      <c r="A302" s="279" t="s">
        <v>318</v>
      </c>
      <c r="B302" s="112"/>
      <c r="C302" s="112"/>
      <c r="D302" s="113"/>
      <c r="E302" s="113"/>
      <c r="F302" s="280">
        <f>F300</f>
        <v>5302.5</v>
      </c>
    </row>
    <row r="303" spans="1:7" ht="12.75" customHeight="1" x14ac:dyDescent="0.25"/>
    <row r="304" spans="1:7" ht="10.5" customHeight="1" thickBot="1" x14ac:dyDescent="0.3"/>
    <row r="305" spans="1:7" ht="13.8" thickBot="1" x14ac:dyDescent="0.3">
      <c r="A305" s="102" t="s">
        <v>160</v>
      </c>
      <c r="B305" s="112"/>
      <c r="C305" s="112"/>
      <c r="D305" s="113"/>
      <c r="E305" s="114"/>
      <c r="F305" s="100">
        <f>F287+F295+F300</f>
        <v>19630.315367175721</v>
      </c>
    </row>
    <row r="306" spans="1:7" ht="21.75" customHeight="1" x14ac:dyDescent="0.25">
      <c r="A306" s="146"/>
      <c r="B306" s="146"/>
      <c r="C306" s="146"/>
      <c r="D306" s="147"/>
      <c r="E306" s="147"/>
      <c r="F306" s="147"/>
      <c r="G306" s="2" t="s">
        <v>159</v>
      </c>
    </row>
    <row r="307" spans="1:7" ht="12.6" customHeight="1" x14ac:dyDescent="0.25">
      <c r="A307" s="11"/>
      <c r="B307" s="11"/>
      <c r="C307" s="11"/>
      <c r="D307" s="10"/>
      <c r="E307" s="10"/>
    </row>
    <row r="308" spans="1:7" s="5" customFormat="1" ht="9.75" customHeight="1" x14ac:dyDescent="0.25">
      <c r="A308" s="148" t="s">
        <v>161</v>
      </c>
      <c r="B308" s="149"/>
      <c r="C308" s="149"/>
      <c r="D308" s="150">
        <f>C299</f>
        <v>30.3</v>
      </c>
      <c r="E308" s="151" t="s">
        <v>162</v>
      </c>
      <c r="F308" s="2"/>
      <c r="G308" s="7"/>
    </row>
    <row r="309" spans="1:7" s="5" customFormat="1" ht="9.75" customHeight="1" x14ac:dyDescent="0.25">
      <c r="A309" s="1"/>
      <c r="B309" s="1"/>
      <c r="C309" s="1"/>
      <c r="D309" s="2"/>
      <c r="E309" s="2"/>
      <c r="F309" s="2"/>
      <c r="G309" s="7"/>
    </row>
    <row r="310" spans="1:7" s="5" customFormat="1" ht="9.75" customHeight="1" x14ac:dyDescent="0.25">
      <c r="A310" s="102" t="s">
        <v>163</v>
      </c>
      <c r="B310" s="103"/>
      <c r="C310" s="103"/>
      <c r="D310" s="39"/>
      <c r="E310" s="152" t="s">
        <v>164</v>
      </c>
      <c r="F310" s="153">
        <f>IFERROR(F305/D308,"-")</f>
        <v>647.86519363616242</v>
      </c>
      <c r="G310" s="7"/>
    </row>
    <row r="311" spans="1:7" x14ac:dyDescent="0.25">
      <c r="A311" s="65"/>
      <c r="B311" s="65"/>
      <c r="C311" s="65"/>
      <c r="D311" s="24"/>
      <c r="E311" s="24"/>
      <c r="F311" s="24"/>
    </row>
    <row r="312" spans="1:7" ht="15.6" x14ac:dyDescent="0.25">
      <c r="A312" s="147"/>
      <c r="B312" s="2"/>
      <c r="C312" s="2"/>
    </row>
    <row r="313" spans="1:7" ht="15.6" x14ac:dyDescent="0.25">
      <c r="A313" s="147"/>
      <c r="B313" s="2"/>
      <c r="C313" s="2"/>
    </row>
    <row r="314" spans="1:7" ht="15.6" x14ac:dyDescent="0.25">
      <c r="A314" s="147"/>
      <c r="B314" s="2"/>
      <c r="C314" s="2"/>
    </row>
    <row r="340" spans="7:7" ht="9" customHeight="1" x14ac:dyDescent="0.25">
      <c r="G340" s="1"/>
    </row>
    <row r="344" spans="7:7" s="1" customFormat="1" x14ac:dyDescent="0.25">
      <c r="G344" s="2"/>
    </row>
  </sheetData>
  <mergeCells count="7">
    <mergeCell ref="A38:D38"/>
    <mergeCell ref="A45:D45"/>
    <mergeCell ref="A8:F8"/>
    <mergeCell ref="A9:F9"/>
    <mergeCell ref="A11:F11"/>
    <mergeCell ref="A21:C21"/>
    <mergeCell ref="A37:E37"/>
  </mergeCells>
  <hyperlinks>
    <hyperlink ref="A184" location="AbaDeprec" display="3.1.1. Depreciação"/>
    <hyperlink ref="A201" location="AbaRemun" display="3.1.2. Remuneração do Capital"/>
  </hyperlinks>
  <pageMargins left="0.905555555555556" right="0.51180555555555496" top="0.74791666666666701" bottom="0.74791666666666701" header="0.51180555555555496" footer="0.31527777777777799"/>
  <pageSetup paperSize="9" scale="76" firstPageNumber="0" fitToHeight="0" orientation="portrait" horizontalDpi="300" verticalDpi="300" r:id="rId1"/>
  <headerFooter>
    <oddFooter>&amp;R&amp;P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5"/>
  <sheetViews>
    <sheetView view="pageBreakPreview" zoomScaleNormal="100" workbookViewId="0">
      <selection activeCell="C34" sqref="C34"/>
    </sheetView>
  </sheetViews>
  <sheetFormatPr defaultRowHeight="13.2" x14ac:dyDescent="0.25"/>
  <cols>
    <col min="1" max="1" width="13.5546875" style="110" customWidth="1"/>
    <col min="2" max="2" width="36.6640625" style="110" customWidth="1"/>
    <col min="3" max="3" width="14.5546875" style="110" customWidth="1"/>
    <col min="4" max="4" width="37.33203125" style="154" customWidth="1"/>
    <col min="5" max="10" width="9.109375" style="110" customWidth="1"/>
    <col min="11" max="11" width="11" style="110" customWidth="1"/>
    <col min="12" max="1025" width="9.109375" style="110" customWidth="1"/>
  </cols>
  <sheetData>
    <row r="1" spans="1:12" x14ac:dyDescent="0.25">
      <c r="A1" s="3" t="s">
        <v>0</v>
      </c>
    </row>
    <row r="2" spans="1:12" x14ac:dyDescent="0.25">
      <c r="A2" s="4" t="s">
        <v>165</v>
      </c>
    </row>
    <row r="4" spans="1:12" ht="17.399999999999999" x14ac:dyDescent="0.25">
      <c r="A4" s="301" t="s">
        <v>166</v>
      </c>
      <c r="B4" s="301"/>
      <c r="C4" s="301"/>
      <c r="D4" s="155"/>
      <c r="E4" s="155"/>
      <c r="F4" s="155"/>
    </row>
    <row r="5" spans="1:12" ht="13.8" x14ac:dyDescent="0.25">
      <c r="A5" s="156" t="s">
        <v>167</v>
      </c>
      <c r="B5" s="157" t="s">
        <v>168</v>
      </c>
      <c r="C5" s="158" t="s">
        <v>169</v>
      </c>
      <c r="D5" s="159"/>
    </row>
    <row r="6" spans="1:12" ht="13.8" x14ac:dyDescent="0.25">
      <c r="A6" s="156" t="s">
        <v>170</v>
      </c>
      <c r="B6" s="157" t="s">
        <v>171</v>
      </c>
      <c r="C6" s="160">
        <v>0.2</v>
      </c>
      <c r="D6" s="159"/>
      <c r="F6" s="154"/>
      <c r="G6" s="154"/>
      <c r="H6" s="154"/>
      <c r="I6" s="154"/>
      <c r="J6" s="154"/>
      <c r="K6" s="154"/>
      <c r="L6" s="154"/>
    </row>
    <row r="7" spans="1:12" ht="13.8" x14ac:dyDescent="0.25">
      <c r="A7" s="156" t="s">
        <v>172</v>
      </c>
      <c r="B7" s="157" t="s">
        <v>173</v>
      </c>
      <c r="C7" s="160">
        <v>1.4999999999999999E-2</v>
      </c>
      <c r="D7" s="159"/>
      <c r="F7" s="154"/>
      <c r="G7" s="154"/>
      <c r="H7" s="154"/>
      <c r="I7" s="154"/>
      <c r="J7" s="154"/>
      <c r="K7" s="154"/>
      <c r="L7" s="154"/>
    </row>
    <row r="8" spans="1:12" ht="13.8" x14ac:dyDescent="0.25">
      <c r="A8" s="156" t="s">
        <v>174</v>
      </c>
      <c r="B8" s="157" t="s">
        <v>175</v>
      </c>
      <c r="C8" s="160">
        <v>0.01</v>
      </c>
      <c r="D8" s="159"/>
      <c r="F8" s="154"/>
      <c r="G8" s="154"/>
      <c r="H8" s="154"/>
      <c r="I8" s="154"/>
      <c r="J8" s="154"/>
      <c r="K8" s="154"/>
      <c r="L8" s="154"/>
    </row>
    <row r="9" spans="1:12" ht="13.8" x14ac:dyDescent="0.25">
      <c r="A9" s="156" t="s">
        <v>176</v>
      </c>
      <c r="B9" s="157" t="s">
        <v>177</v>
      </c>
      <c r="C9" s="160">
        <v>2E-3</v>
      </c>
      <c r="D9" s="159"/>
      <c r="F9" s="154"/>
      <c r="G9" s="154"/>
      <c r="H9" s="154"/>
      <c r="I9" s="154"/>
      <c r="J9" s="154"/>
      <c r="K9" s="154"/>
      <c r="L9" s="154"/>
    </row>
    <row r="10" spans="1:12" ht="13.8" x14ac:dyDescent="0.25">
      <c r="A10" s="156" t="s">
        <v>178</v>
      </c>
      <c r="B10" s="157" t="s">
        <v>179</v>
      </c>
      <c r="C10" s="160">
        <v>6.0000000000000001E-3</v>
      </c>
      <c r="D10" s="159"/>
      <c r="F10" s="154"/>
      <c r="G10" s="154"/>
      <c r="H10" s="154"/>
      <c r="I10" s="154"/>
      <c r="J10" s="154"/>
      <c r="K10" s="154"/>
      <c r="L10" s="154"/>
    </row>
    <row r="11" spans="1:12" ht="13.8" x14ac:dyDescent="0.25">
      <c r="A11" s="156" t="s">
        <v>180</v>
      </c>
      <c r="B11" s="157" t="s">
        <v>181</v>
      </c>
      <c r="C11" s="160">
        <v>2.5000000000000001E-2</v>
      </c>
      <c r="D11" s="159"/>
      <c r="F11" s="154"/>
      <c r="G11" s="154"/>
      <c r="H11" s="154"/>
      <c r="I11" s="154"/>
      <c r="J11" s="154"/>
      <c r="K11" s="154"/>
      <c r="L11" s="154"/>
    </row>
    <row r="12" spans="1:12" ht="13.8" x14ac:dyDescent="0.25">
      <c r="A12" s="156" t="s">
        <v>182</v>
      </c>
      <c r="B12" s="157" t="s">
        <v>183</v>
      </c>
      <c r="C12" s="160">
        <v>0.03</v>
      </c>
      <c r="D12" s="159"/>
      <c r="F12" s="154"/>
      <c r="G12" s="154"/>
      <c r="H12" s="154"/>
      <c r="I12" s="154"/>
      <c r="J12" s="154"/>
      <c r="K12" s="154"/>
      <c r="L12" s="154"/>
    </row>
    <row r="13" spans="1:12" ht="13.8" x14ac:dyDescent="0.25">
      <c r="A13" s="156" t="s">
        <v>184</v>
      </c>
      <c r="B13" s="157" t="s">
        <v>185</v>
      </c>
      <c r="C13" s="160">
        <v>0.08</v>
      </c>
      <c r="D13" s="159"/>
      <c r="F13" s="154"/>
      <c r="G13" s="154"/>
      <c r="H13" s="154"/>
      <c r="I13" s="154"/>
      <c r="J13" s="154"/>
      <c r="K13" s="154"/>
      <c r="L13" s="154"/>
    </row>
    <row r="14" spans="1:12" ht="13.8" x14ac:dyDescent="0.25">
      <c r="A14" s="156" t="s">
        <v>186</v>
      </c>
      <c r="B14" s="161" t="s">
        <v>187</v>
      </c>
      <c r="C14" s="162">
        <f>SUM(C6:C13)</f>
        <v>0.36800000000000005</v>
      </c>
      <c r="D14" s="159"/>
      <c r="F14" s="154"/>
      <c r="G14" s="154"/>
      <c r="H14" s="154"/>
      <c r="I14" s="154"/>
      <c r="J14" s="154"/>
      <c r="K14" s="154"/>
      <c r="L14" s="154"/>
    </row>
    <row r="15" spans="1:12" ht="13.8" x14ac:dyDescent="0.25">
      <c r="A15" s="163"/>
      <c r="B15" s="164"/>
      <c r="C15" s="165"/>
      <c r="D15" s="159"/>
      <c r="F15" s="154"/>
      <c r="G15" s="154"/>
      <c r="H15" s="154"/>
      <c r="I15" s="154"/>
      <c r="J15" s="154"/>
      <c r="K15" s="154"/>
      <c r="L15" s="154"/>
    </row>
    <row r="16" spans="1:12" ht="13.8" x14ac:dyDescent="0.25">
      <c r="A16" s="156" t="s">
        <v>188</v>
      </c>
      <c r="B16" s="157" t="s">
        <v>189</v>
      </c>
      <c r="C16" s="160">
        <f>ROUND(IF('3.CAGED'!C39&gt;24,(1-12/'3.CAGED'!C39)*0.1111,0.1111-C25),4)</f>
        <v>6.1899999999999997E-2</v>
      </c>
      <c r="D16" s="159"/>
      <c r="F16" s="154"/>
      <c r="G16" s="154"/>
      <c r="H16" s="154"/>
      <c r="I16" s="154"/>
      <c r="J16" s="154"/>
      <c r="K16" s="154"/>
      <c r="L16" s="154"/>
    </row>
    <row r="17" spans="1:12" ht="13.8" x14ac:dyDescent="0.25">
      <c r="A17" s="156" t="s">
        <v>190</v>
      </c>
      <c r="B17" s="157" t="s">
        <v>191</v>
      </c>
      <c r="C17" s="160">
        <f>ROUND('3.CAGED'!C33/'3.CAGED'!C30,4)</f>
        <v>8.3299999999999999E-2</v>
      </c>
      <c r="D17" s="159"/>
      <c r="F17" s="154"/>
      <c r="G17" s="154"/>
      <c r="H17" s="154"/>
      <c r="I17" s="154"/>
      <c r="J17" s="154"/>
      <c r="K17" s="154"/>
      <c r="L17" s="154"/>
    </row>
    <row r="18" spans="1:12" ht="13.8" x14ac:dyDescent="0.25">
      <c r="A18" s="156" t="s">
        <v>192</v>
      </c>
      <c r="B18" s="157" t="s">
        <v>193</v>
      </c>
      <c r="C18" s="160">
        <v>5.9999999999999995E-4</v>
      </c>
      <c r="D18" s="159"/>
      <c r="F18" s="154"/>
      <c r="G18" s="154"/>
      <c r="H18" s="154"/>
      <c r="I18" s="154"/>
      <c r="J18" s="154"/>
      <c r="K18" s="154"/>
      <c r="L18" s="154"/>
    </row>
    <row r="19" spans="1:12" ht="13.8" x14ac:dyDescent="0.25">
      <c r="A19" s="156" t="s">
        <v>194</v>
      </c>
      <c r="B19" s="157" t="s">
        <v>195</v>
      </c>
      <c r="C19" s="160">
        <v>8.2000000000000007E-3</v>
      </c>
      <c r="D19" s="159"/>
      <c r="F19" s="154"/>
      <c r="G19" s="154"/>
      <c r="H19" s="154"/>
      <c r="I19" s="154"/>
      <c r="J19" s="154"/>
      <c r="K19" s="154"/>
      <c r="L19" s="154"/>
    </row>
    <row r="20" spans="1:12" ht="13.8" x14ac:dyDescent="0.25">
      <c r="A20" s="156" t="s">
        <v>196</v>
      </c>
      <c r="B20" s="157" t="s">
        <v>197</v>
      </c>
      <c r="C20" s="160">
        <v>3.0999999999999999E-3</v>
      </c>
      <c r="D20" s="159"/>
      <c r="F20" s="154"/>
      <c r="G20" s="154"/>
      <c r="H20" s="154"/>
      <c r="I20" s="154"/>
      <c r="J20" s="154"/>
      <c r="K20" s="154"/>
      <c r="L20" s="154"/>
    </row>
    <row r="21" spans="1:12" ht="13.8" x14ac:dyDescent="0.25">
      <c r="A21" s="156" t="s">
        <v>198</v>
      </c>
      <c r="B21" s="157" t="s">
        <v>199</v>
      </c>
      <c r="C21" s="160">
        <v>6.6E-3</v>
      </c>
      <c r="D21" s="159"/>
      <c r="F21" s="154"/>
      <c r="G21" s="154"/>
      <c r="H21" s="154"/>
      <c r="I21" s="154"/>
      <c r="J21" s="154"/>
      <c r="K21" s="154"/>
      <c r="L21" s="154"/>
    </row>
    <row r="22" spans="1:12" ht="13.8" x14ac:dyDescent="0.25">
      <c r="A22" s="156" t="s">
        <v>200</v>
      </c>
      <c r="B22" s="161" t="s">
        <v>201</v>
      </c>
      <c r="C22" s="162">
        <f>SUM(C16:C21)</f>
        <v>0.16369999999999998</v>
      </c>
      <c r="D22" s="166"/>
      <c r="F22" s="154"/>
      <c r="G22" s="154"/>
      <c r="H22" s="154"/>
      <c r="I22" s="154"/>
      <c r="J22" s="154"/>
      <c r="K22" s="154"/>
      <c r="L22" s="154"/>
    </row>
    <row r="23" spans="1:12" ht="13.8" x14ac:dyDescent="0.25">
      <c r="A23" s="163"/>
      <c r="B23" s="164"/>
      <c r="C23" s="165"/>
      <c r="D23" s="166"/>
      <c r="F23" s="154"/>
      <c r="G23" s="154"/>
      <c r="H23" s="154"/>
      <c r="I23" s="154"/>
      <c r="J23" s="154"/>
      <c r="K23" s="154"/>
      <c r="L23" s="154"/>
    </row>
    <row r="24" spans="1:12" ht="13.8" x14ac:dyDescent="0.25">
      <c r="A24" s="156" t="s">
        <v>202</v>
      </c>
      <c r="B24" s="157" t="s">
        <v>203</v>
      </c>
      <c r="C24" s="160">
        <f>ROUND(('3.CAGED'!C38) *'3.CAGED'!C29/'3.CAGED'!C30,4)</f>
        <v>2.5600000000000001E-2</v>
      </c>
      <c r="D24" s="159"/>
      <c r="E24" s="167"/>
      <c r="F24" s="154"/>
      <c r="G24" s="154"/>
      <c r="H24" s="154"/>
      <c r="I24" s="154"/>
      <c r="J24" s="154"/>
      <c r="K24" s="154"/>
      <c r="L24" s="154"/>
    </row>
    <row r="25" spans="1:12" ht="13.8" x14ac:dyDescent="0.25">
      <c r="A25" s="156" t="s">
        <v>204</v>
      </c>
      <c r="B25" s="157" t="s">
        <v>205</v>
      </c>
      <c r="C25" s="160">
        <f>ROUND(IF('3.CAGED'!C39&gt;12,12/'3.CAGED'!C39*0.1111,0.1111),4)</f>
        <v>4.9200000000000001E-2</v>
      </c>
      <c r="D25" s="159"/>
      <c r="F25" s="154"/>
      <c r="G25" s="154"/>
      <c r="H25" s="168"/>
      <c r="I25" s="154"/>
      <c r="J25" s="154"/>
      <c r="K25" s="154"/>
      <c r="L25" s="154"/>
    </row>
    <row r="26" spans="1:12" ht="13.8" x14ac:dyDescent="0.25">
      <c r="A26" s="156" t="s">
        <v>206</v>
      </c>
      <c r="B26" s="157" t="s">
        <v>207</v>
      </c>
      <c r="C26" s="160">
        <f>ROUND(('3.CAGED'!C32+'3.CAGED'!C31)/360*C24,4)</f>
        <v>2.8E-3</v>
      </c>
      <c r="D26" s="159"/>
      <c r="F26" s="154"/>
      <c r="G26" s="154"/>
      <c r="H26" s="154"/>
      <c r="I26" s="154"/>
      <c r="J26" s="154"/>
      <c r="K26" s="154"/>
      <c r="L26" s="154"/>
    </row>
    <row r="27" spans="1:12" ht="13.8" x14ac:dyDescent="0.25">
      <c r="A27" s="156" t="s">
        <v>208</v>
      </c>
      <c r="B27" s="157" t="s">
        <v>209</v>
      </c>
      <c r="C27" s="160">
        <f>ROUND(('3.CAGED'!C30+'3.CAGED'!C31+'3.CAGED'!C33)/'3.CAGED'!C28*'3.CAGED'!C35*'3.CAGED'!C36*'3.CAGED'!C29/'3.CAGED'!C30,4)</f>
        <v>2.0500000000000001E-2</v>
      </c>
      <c r="D27" s="159"/>
      <c r="F27" s="154"/>
      <c r="G27" s="169"/>
      <c r="H27" s="154"/>
      <c r="I27" s="154"/>
      <c r="J27" s="154"/>
      <c r="K27" s="154"/>
      <c r="L27" s="154"/>
    </row>
    <row r="28" spans="1:12" ht="13.8" x14ac:dyDescent="0.25">
      <c r="A28" s="156" t="s">
        <v>210</v>
      </c>
      <c r="B28" s="157" t="s">
        <v>211</v>
      </c>
      <c r="C28" s="160">
        <f>ROUND(('3.CAGED'!C32/'3.CAGED'!C30)*'3.CAGED'!C29/12,4)</f>
        <v>1.8E-3</v>
      </c>
      <c r="D28" s="159"/>
      <c r="F28" s="154"/>
      <c r="G28" s="154"/>
      <c r="H28" s="154"/>
      <c r="I28" s="154"/>
      <c r="J28" s="154"/>
      <c r="K28" s="154"/>
      <c r="L28" s="154"/>
    </row>
    <row r="29" spans="1:12" ht="13.8" x14ac:dyDescent="0.25">
      <c r="A29" s="156" t="s">
        <v>212</v>
      </c>
      <c r="B29" s="161" t="s">
        <v>213</v>
      </c>
      <c r="C29" s="162">
        <f>SUM(C24:C28)</f>
        <v>9.9900000000000003E-2</v>
      </c>
      <c r="D29" s="166"/>
      <c r="F29" s="154"/>
      <c r="G29" s="154"/>
      <c r="H29" s="154"/>
      <c r="I29" s="154"/>
      <c r="J29" s="154"/>
      <c r="K29" s="154"/>
      <c r="L29" s="154"/>
    </row>
    <row r="30" spans="1:12" ht="13.8" x14ac:dyDescent="0.25">
      <c r="A30" s="163"/>
      <c r="B30" s="164"/>
      <c r="C30" s="165"/>
      <c r="D30" s="166"/>
      <c r="F30" s="154"/>
      <c r="G30" s="154"/>
      <c r="H30" s="154"/>
      <c r="I30" s="154"/>
      <c r="J30" s="154"/>
      <c r="K30" s="154"/>
      <c r="L30" s="154"/>
    </row>
    <row r="31" spans="1:12" ht="13.8" x14ac:dyDescent="0.25">
      <c r="A31" s="156" t="s">
        <v>214</v>
      </c>
      <c r="B31" s="157" t="s">
        <v>215</v>
      </c>
      <c r="C31" s="160">
        <f>ROUND(C14*C22,4)</f>
        <v>6.0199999999999997E-2</v>
      </c>
      <c r="D31" s="159"/>
      <c r="F31" s="154"/>
      <c r="G31" s="154"/>
      <c r="H31" s="154"/>
      <c r="I31" s="154"/>
      <c r="J31" s="154"/>
      <c r="K31" s="154"/>
      <c r="L31" s="154"/>
    </row>
    <row r="32" spans="1:12" ht="27.6" x14ac:dyDescent="0.25">
      <c r="A32" s="156" t="s">
        <v>216</v>
      </c>
      <c r="B32" s="170" t="s">
        <v>217</v>
      </c>
      <c r="C32" s="160">
        <f>ROUND((C24*C14),4)</f>
        <v>9.4000000000000004E-3</v>
      </c>
      <c r="D32" s="159"/>
      <c r="F32" s="154"/>
      <c r="G32" s="154"/>
      <c r="H32" s="154"/>
      <c r="I32" s="154"/>
      <c r="J32" s="154"/>
      <c r="K32" s="154"/>
      <c r="L32" s="154"/>
    </row>
    <row r="33" spans="1:12" ht="13.8" x14ac:dyDescent="0.25">
      <c r="A33" s="156" t="s">
        <v>218</v>
      </c>
      <c r="B33" s="161" t="s">
        <v>219</v>
      </c>
      <c r="C33" s="162">
        <f>SUM(C31:C32)</f>
        <v>6.9599999999999995E-2</v>
      </c>
      <c r="D33" s="166"/>
      <c r="F33" s="154"/>
      <c r="G33" s="154"/>
      <c r="H33" s="154"/>
      <c r="I33" s="154"/>
      <c r="J33" s="154"/>
      <c r="K33" s="154"/>
      <c r="L33" s="154"/>
    </row>
    <row r="34" spans="1:12" ht="13.8" x14ac:dyDescent="0.25">
      <c r="A34" s="171"/>
      <c r="B34" s="172" t="s">
        <v>220</v>
      </c>
      <c r="C34" s="173">
        <f>C33+C29+C22+C14</f>
        <v>0.70120000000000005</v>
      </c>
      <c r="D34" s="166"/>
      <c r="F34" s="154"/>
      <c r="G34" s="154"/>
      <c r="H34" s="154"/>
      <c r="I34" s="154"/>
      <c r="J34" s="154"/>
      <c r="K34" s="154"/>
      <c r="L34" s="154"/>
    </row>
    <row r="35" spans="1:12" ht="13.8" x14ac:dyDescent="0.25">
      <c r="A35" s="159"/>
      <c r="B35" s="174"/>
      <c r="C35" s="175"/>
      <c r="D35" s="176"/>
      <c r="F35" s="154"/>
      <c r="G35" s="154"/>
      <c r="H35" s="154"/>
      <c r="I35" s="154"/>
      <c r="J35" s="154"/>
      <c r="K35" s="154"/>
      <c r="L35" s="154"/>
    </row>
    <row r="36" spans="1:12" ht="13.8" x14ac:dyDescent="0.25">
      <c r="A36" s="159"/>
      <c r="B36" s="159"/>
      <c r="C36" s="177"/>
      <c r="D36" s="178"/>
      <c r="F36" s="154"/>
      <c r="G36" s="154"/>
      <c r="H36" s="154"/>
      <c r="I36" s="154"/>
      <c r="J36" s="154"/>
      <c r="K36" s="154"/>
      <c r="L36" s="154"/>
    </row>
    <row r="37" spans="1:12" ht="13.8" x14ac:dyDescent="0.25">
      <c r="A37" s="159"/>
      <c r="B37" s="159"/>
      <c r="C37" s="177"/>
      <c r="D37" s="159"/>
      <c r="F37" s="154"/>
      <c r="G37" s="154"/>
      <c r="H37" s="154"/>
      <c r="I37" s="154"/>
      <c r="J37" s="154"/>
      <c r="K37" s="154"/>
      <c r="L37" s="154"/>
    </row>
    <row r="38" spans="1:12" ht="13.8" x14ac:dyDescent="0.25">
      <c r="A38" s="159"/>
      <c r="B38" s="159"/>
      <c r="C38" s="177"/>
      <c r="D38" s="159"/>
      <c r="F38" s="154"/>
      <c r="G38" s="154"/>
      <c r="H38" s="154"/>
      <c r="I38" s="154"/>
      <c r="J38" s="154"/>
      <c r="K38" s="154"/>
      <c r="L38" s="154"/>
    </row>
    <row r="39" spans="1:12" ht="13.8" x14ac:dyDescent="0.25">
      <c r="A39" s="159"/>
      <c r="B39" s="159"/>
      <c r="C39" s="177"/>
      <c r="D39" s="159"/>
      <c r="F39" s="154"/>
      <c r="G39" s="154"/>
      <c r="H39" s="154"/>
      <c r="I39" s="154"/>
      <c r="J39" s="154"/>
      <c r="K39" s="154"/>
      <c r="L39" s="154"/>
    </row>
    <row r="40" spans="1:12" ht="13.8" x14ac:dyDescent="0.25">
      <c r="A40" s="159"/>
      <c r="B40" s="174"/>
      <c r="C40" s="175"/>
      <c r="D40" s="159"/>
      <c r="F40" s="154"/>
      <c r="G40" s="154"/>
      <c r="H40" s="154"/>
      <c r="I40" s="154"/>
      <c r="J40" s="154"/>
      <c r="K40" s="154"/>
      <c r="L40" s="154"/>
    </row>
    <row r="41" spans="1:12" ht="13.8" x14ac:dyDescent="0.25">
      <c r="A41" s="166"/>
      <c r="B41" s="174"/>
      <c r="C41" s="175"/>
      <c r="D41" s="166"/>
      <c r="E41" s="154"/>
      <c r="F41" s="154"/>
      <c r="G41" s="154"/>
      <c r="H41" s="154"/>
      <c r="I41" s="154"/>
      <c r="J41" s="154"/>
      <c r="K41" s="154"/>
      <c r="L41" s="154"/>
    </row>
    <row r="42" spans="1:12" ht="16.8" x14ac:dyDescent="0.25">
      <c r="A42" s="179"/>
      <c r="B42" s="154"/>
      <c r="C42" s="154"/>
      <c r="E42" s="154"/>
      <c r="F42" s="154"/>
      <c r="G42" s="154"/>
      <c r="H42" s="154"/>
      <c r="I42" s="154"/>
      <c r="J42" s="154"/>
      <c r="K42" s="154"/>
      <c r="L42" s="154"/>
    </row>
    <row r="43" spans="1:12" x14ac:dyDescent="0.25">
      <c r="A43" s="180"/>
      <c r="B43" s="181"/>
      <c r="C43" s="181"/>
      <c r="E43" s="154"/>
      <c r="F43" s="154"/>
      <c r="G43" s="154"/>
      <c r="H43" s="154"/>
      <c r="I43" s="154"/>
      <c r="J43" s="154"/>
      <c r="K43" s="154"/>
      <c r="L43" s="154"/>
    </row>
    <row r="44" spans="1:12" ht="13.8" x14ac:dyDescent="0.25">
      <c r="A44" s="159"/>
      <c r="B44" s="182"/>
      <c r="C44" s="181"/>
      <c r="E44" s="154"/>
      <c r="F44" s="154"/>
      <c r="G44" s="154"/>
      <c r="H44" s="154"/>
      <c r="I44" s="154"/>
      <c r="J44" s="154"/>
      <c r="K44" s="154"/>
      <c r="L44" s="154"/>
    </row>
    <row r="45" spans="1:12" ht="13.8" x14ac:dyDescent="0.25">
      <c r="A45" s="159"/>
      <c r="B45" s="182"/>
      <c r="C45" s="159"/>
      <c r="E45" s="154"/>
      <c r="F45" s="154"/>
      <c r="G45" s="154"/>
      <c r="H45" s="154"/>
      <c r="I45" s="154"/>
      <c r="J45" s="154"/>
      <c r="K45" s="154"/>
      <c r="L45" s="154"/>
    </row>
    <row r="46" spans="1:12" ht="13.8" x14ac:dyDescent="0.25">
      <c r="A46" s="159"/>
      <c r="B46" s="177"/>
      <c r="C46" s="181"/>
      <c r="E46" s="154"/>
      <c r="F46" s="154"/>
      <c r="G46" s="154"/>
      <c r="H46" s="154"/>
      <c r="I46" s="154"/>
      <c r="J46" s="154"/>
      <c r="K46" s="154"/>
      <c r="L46" s="154"/>
    </row>
    <row r="47" spans="1:12" ht="13.8" x14ac:dyDescent="0.25">
      <c r="A47" s="159"/>
      <c r="B47" s="182"/>
      <c r="C47" s="159"/>
      <c r="E47" s="154"/>
      <c r="F47" s="154"/>
      <c r="G47" s="154"/>
      <c r="H47" s="154"/>
      <c r="I47" s="154"/>
      <c r="J47" s="154"/>
      <c r="K47" s="154"/>
      <c r="L47" s="154"/>
    </row>
    <row r="48" spans="1:12" ht="13.8" x14ac:dyDescent="0.25">
      <c r="A48" s="159"/>
      <c r="B48" s="177"/>
      <c r="C48" s="181"/>
      <c r="E48" s="154"/>
      <c r="F48" s="154"/>
      <c r="G48" s="154"/>
      <c r="H48" s="154"/>
      <c r="I48" s="154"/>
      <c r="J48" s="154"/>
      <c r="K48" s="154"/>
      <c r="L48" s="154"/>
    </row>
    <row r="49" spans="1:12" ht="13.8" x14ac:dyDescent="0.25">
      <c r="A49" s="159"/>
      <c r="B49" s="182"/>
      <c r="C49" s="159"/>
      <c r="E49" s="154"/>
      <c r="F49" s="154"/>
      <c r="G49" s="154"/>
      <c r="H49" s="154"/>
      <c r="I49" s="154"/>
      <c r="J49" s="154"/>
      <c r="K49" s="154"/>
      <c r="L49" s="154"/>
    </row>
    <row r="50" spans="1:12" ht="13.8" x14ac:dyDescent="0.25">
      <c r="A50" s="159"/>
      <c r="B50" s="177"/>
      <c r="C50" s="181"/>
      <c r="E50" s="154"/>
      <c r="F50" s="154"/>
      <c r="G50" s="154"/>
      <c r="H50" s="154"/>
      <c r="I50" s="154"/>
      <c r="J50" s="154"/>
      <c r="K50" s="154"/>
      <c r="L50" s="154"/>
    </row>
    <row r="51" spans="1:12" ht="13.8" x14ac:dyDescent="0.25">
      <c r="A51" s="159"/>
      <c r="B51" s="182"/>
      <c r="C51" s="159"/>
      <c r="E51" s="154"/>
      <c r="F51" s="154"/>
      <c r="G51" s="154"/>
      <c r="H51" s="154"/>
      <c r="I51" s="154"/>
      <c r="J51" s="154"/>
      <c r="K51" s="154"/>
      <c r="L51" s="154"/>
    </row>
    <row r="52" spans="1:12" ht="13.8" x14ac:dyDescent="0.25">
      <c r="A52" s="159"/>
      <c r="B52" s="177"/>
      <c r="C52" s="181"/>
      <c r="E52" s="154"/>
      <c r="F52" s="154"/>
      <c r="G52" s="154"/>
      <c r="H52" s="154"/>
      <c r="I52" s="154"/>
      <c r="J52" s="154"/>
      <c r="K52" s="154"/>
      <c r="L52" s="154"/>
    </row>
    <row r="53" spans="1:12" ht="16.8" x14ac:dyDescent="0.25">
      <c r="A53" s="179"/>
      <c r="B53" s="154"/>
      <c r="C53" s="154"/>
      <c r="E53" s="154"/>
      <c r="F53" s="154"/>
      <c r="G53" s="154"/>
      <c r="H53" s="154"/>
      <c r="I53" s="154"/>
      <c r="J53" s="154"/>
      <c r="K53" s="154"/>
      <c r="L53" s="154"/>
    </row>
    <row r="54" spans="1:12" x14ac:dyDescent="0.25">
      <c r="A54" s="154"/>
      <c r="B54" s="154"/>
      <c r="C54" s="154"/>
      <c r="E54" s="154"/>
      <c r="F54" s="154"/>
      <c r="G54" s="154"/>
      <c r="H54" s="154"/>
      <c r="I54" s="154"/>
      <c r="J54" s="154"/>
      <c r="K54" s="154"/>
      <c r="L54" s="154"/>
    </row>
    <row r="55" spans="1:12" x14ac:dyDescent="0.25">
      <c r="A55" s="154"/>
      <c r="B55" s="154"/>
      <c r="C55" s="154"/>
      <c r="E55" s="154"/>
      <c r="F55" s="154"/>
      <c r="G55" s="154"/>
      <c r="H55" s="154"/>
      <c r="I55" s="154"/>
      <c r="J55" s="154"/>
      <c r="K55" s="154"/>
      <c r="L55" s="154"/>
    </row>
    <row r="56" spans="1:12" x14ac:dyDescent="0.25">
      <c r="A56" s="183"/>
      <c r="B56" s="154"/>
      <c r="C56" s="154"/>
      <c r="E56" s="154"/>
      <c r="F56" s="154"/>
      <c r="G56" s="154"/>
      <c r="H56" s="154"/>
      <c r="I56" s="154"/>
      <c r="J56" s="154"/>
      <c r="K56" s="154"/>
      <c r="L56" s="154"/>
    </row>
    <row r="57" spans="1:12" x14ac:dyDescent="0.25">
      <c r="A57" s="154"/>
      <c r="B57" s="154"/>
      <c r="C57" s="154"/>
      <c r="E57" s="154"/>
    </row>
    <row r="58" spans="1:12" x14ac:dyDescent="0.25">
      <c r="A58" s="154"/>
      <c r="B58" s="154"/>
      <c r="C58" s="154"/>
      <c r="E58" s="154"/>
    </row>
    <row r="59" spans="1:12" x14ac:dyDescent="0.25">
      <c r="A59" s="154"/>
      <c r="B59" s="154"/>
      <c r="C59" s="154"/>
      <c r="E59" s="154"/>
    </row>
    <row r="60" spans="1:12" x14ac:dyDescent="0.25">
      <c r="A60" s="154"/>
      <c r="B60" s="154"/>
      <c r="C60" s="154"/>
      <c r="E60" s="154"/>
    </row>
    <row r="61" spans="1:12" x14ac:dyDescent="0.25">
      <c r="A61" s="154"/>
      <c r="B61" s="154"/>
      <c r="C61" s="154"/>
      <c r="E61" s="154"/>
    </row>
    <row r="62" spans="1:12" x14ac:dyDescent="0.25">
      <c r="A62" s="154"/>
      <c r="B62" s="154"/>
      <c r="C62" s="154"/>
      <c r="E62" s="154"/>
    </row>
    <row r="63" spans="1:12" x14ac:dyDescent="0.25">
      <c r="A63" s="154"/>
      <c r="B63" s="154"/>
      <c r="C63" s="154"/>
      <c r="E63" s="154"/>
    </row>
    <row r="64" spans="1:12" x14ac:dyDescent="0.25">
      <c r="A64" s="154"/>
      <c r="B64" s="154"/>
      <c r="C64" s="154"/>
      <c r="E64" s="154"/>
    </row>
    <row r="65" spans="1:5" x14ac:dyDescent="0.25">
      <c r="A65" s="154"/>
      <c r="B65" s="154"/>
      <c r="C65" s="154"/>
      <c r="E65" s="154"/>
    </row>
  </sheetData>
  <mergeCells count="1">
    <mergeCell ref="A4:C4"/>
  </mergeCells>
  <pageMargins left="0.905555555555556" right="0.51180555555555496" top="0.74791666666666701" bottom="0.74791666666666701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41"/>
  <sheetViews>
    <sheetView view="pageBreakPreview" topLeftCell="B7" zoomScaleNormal="100" workbookViewId="0">
      <selection activeCell="B28" sqref="B28"/>
    </sheetView>
  </sheetViews>
  <sheetFormatPr defaultRowHeight="13.2" x14ac:dyDescent="0.25"/>
  <cols>
    <col min="1" max="1" width="8.5546875" style="110" customWidth="1"/>
    <col min="2" max="2" width="67.109375" style="110" customWidth="1"/>
    <col min="3" max="3" width="13.6640625" style="110" customWidth="1"/>
    <col min="4" max="4" width="10.33203125" style="110" hidden="1" customWidth="1"/>
    <col min="5" max="5" width="13.6640625" style="110" hidden="1" customWidth="1"/>
    <col min="6" max="6" width="14.44140625" style="110" hidden="1" customWidth="1"/>
    <col min="7" max="7" width="12.6640625" style="110" hidden="1" customWidth="1"/>
    <col min="8" max="8" width="4.44140625" style="110" hidden="1" customWidth="1"/>
    <col min="9" max="9" width="6.88671875" style="110" hidden="1" customWidth="1"/>
    <col min="10" max="10" width="3.33203125" style="110" hidden="1" customWidth="1"/>
    <col min="11" max="11" width="11.5546875" style="110" hidden="1"/>
    <col min="12" max="1025" width="9.109375" style="110" customWidth="1"/>
  </cols>
  <sheetData>
    <row r="1" spans="1:3" x14ac:dyDescent="0.25">
      <c r="A1" s="184" t="s">
        <v>221</v>
      </c>
    </row>
    <row r="3" spans="1:3" x14ac:dyDescent="0.25">
      <c r="A3" s="110" t="s">
        <v>222</v>
      </c>
    </row>
    <row r="4" spans="1:3" x14ac:dyDescent="0.25">
      <c r="A4" s="110" t="s">
        <v>223</v>
      </c>
    </row>
    <row r="5" spans="1:3" ht="25.5" customHeight="1" x14ac:dyDescent="0.25">
      <c r="A5" s="302" t="s">
        <v>224</v>
      </c>
      <c r="B5" s="302"/>
      <c r="C5" s="302"/>
    </row>
    <row r="6" spans="1:3" x14ac:dyDescent="0.25">
      <c r="A6" s="110" t="s">
        <v>225</v>
      </c>
    </row>
    <row r="7" spans="1:3" ht="26.25" customHeight="1" x14ac:dyDescent="0.25">
      <c r="A7" s="302" t="s">
        <v>226</v>
      </c>
      <c r="B7" s="302"/>
      <c r="C7" s="302"/>
    </row>
    <row r="8" spans="1:3" x14ac:dyDescent="0.25">
      <c r="A8" s="110" t="s">
        <v>227</v>
      </c>
    </row>
    <row r="9" spans="1:3" x14ac:dyDescent="0.25">
      <c r="A9" s="110" t="s">
        <v>228</v>
      </c>
    </row>
    <row r="11" spans="1:3" ht="17.399999999999999" x14ac:dyDescent="0.3">
      <c r="B11" s="303" t="s">
        <v>229</v>
      </c>
      <c r="C11" s="303"/>
    </row>
    <row r="12" spans="1:3" ht="13.8" x14ac:dyDescent="0.25">
      <c r="A12" s="154"/>
      <c r="B12" s="185" t="s">
        <v>230</v>
      </c>
      <c r="C12" s="186"/>
    </row>
    <row r="13" spans="1:3" ht="13.8" x14ac:dyDescent="0.25">
      <c r="A13" s="154"/>
      <c r="B13" s="187" t="s">
        <v>231</v>
      </c>
      <c r="C13" s="188">
        <v>2100</v>
      </c>
    </row>
    <row r="14" spans="1:3" ht="13.8" x14ac:dyDescent="0.25">
      <c r="A14" s="154"/>
      <c r="B14" s="189" t="s">
        <v>232</v>
      </c>
      <c r="C14" s="188">
        <v>2031</v>
      </c>
    </row>
    <row r="15" spans="1:3" ht="13.8" x14ac:dyDescent="0.25">
      <c r="A15" s="154"/>
      <c r="B15" s="190" t="s">
        <v>233</v>
      </c>
      <c r="C15" s="191">
        <v>44</v>
      </c>
    </row>
    <row r="16" spans="1:3" ht="13.8" x14ac:dyDescent="0.25">
      <c r="A16" s="154"/>
      <c r="B16" s="190" t="s">
        <v>234</v>
      </c>
      <c r="C16" s="191">
        <v>1192</v>
      </c>
    </row>
    <row r="17" spans="1:7" ht="13.8" x14ac:dyDescent="0.25">
      <c r="A17" s="154"/>
      <c r="B17" s="190" t="s">
        <v>235</v>
      </c>
      <c r="C17" s="191">
        <v>372</v>
      </c>
    </row>
    <row r="18" spans="1:7" ht="13.8" x14ac:dyDescent="0.25">
      <c r="A18" s="154"/>
      <c r="B18" s="190" t="s">
        <v>236</v>
      </c>
      <c r="C18" s="191">
        <v>22</v>
      </c>
    </row>
    <row r="19" spans="1:7" ht="13.8" x14ac:dyDescent="0.25">
      <c r="A19" s="154"/>
      <c r="B19" s="190" t="s">
        <v>237</v>
      </c>
      <c r="C19" s="191">
        <v>350</v>
      </c>
    </row>
    <row r="20" spans="1:7" ht="13.8" x14ac:dyDescent="0.25">
      <c r="A20" s="154"/>
      <c r="B20" s="190" t="s">
        <v>238</v>
      </c>
      <c r="C20" s="191">
        <v>1</v>
      </c>
    </row>
    <row r="21" spans="1:7" ht="13.8" x14ac:dyDescent="0.25">
      <c r="A21" s="154"/>
      <c r="B21" s="190" t="s">
        <v>239</v>
      </c>
      <c r="C21" s="191">
        <v>30</v>
      </c>
    </row>
    <row r="22" spans="1:7" ht="13.8" x14ac:dyDescent="0.25">
      <c r="A22" s="154"/>
      <c r="B22" s="192" t="s">
        <v>240</v>
      </c>
      <c r="C22" s="193">
        <v>0</v>
      </c>
    </row>
    <row r="23" spans="1:7" ht="13.8" x14ac:dyDescent="0.25">
      <c r="A23" s="154" t="s">
        <v>241</v>
      </c>
      <c r="B23" s="185" t="s">
        <v>242</v>
      </c>
      <c r="C23" s="186"/>
    </row>
    <row r="24" spans="1:7" ht="13.8" x14ac:dyDescent="0.25">
      <c r="A24" s="154"/>
      <c r="B24" s="194" t="s">
        <v>311</v>
      </c>
      <c r="C24" s="195">
        <v>4625</v>
      </c>
    </row>
    <row r="25" spans="1:7" ht="13.8" x14ac:dyDescent="0.25">
      <c r="A25" s="154"/>
      <c r="B25" s="190" t="s">
        <v>312</v>
      </c>
      <c r="C25" s="191">
        <v>4694</v>
      </c>
    </row>
    <row r="26" spans="1:7" ht="13.8" x14ac:dyDescent="0.25">
      <c r="B26" s="190" t="s">
        <v>313</v>
      </c>
      <c r="C26" s="191">
        <f>C13-C14</f>
        <v>69</v>
      </c>
    </row>
    <row r="27" spans="1:7" ht="13.8" x14ac:dyDescent="0.25">
      <c r="B27" s="196"/>
      <c r="C27" s="197"/>
    </row>
    <row r="28" spans="1:7" ht="13.8" x14ac:dyDescent="0.25">
      <c r="B28" s="198" t="s">
        <v>243</v>
      </c>
      <c r="C28" s="199">
        <f>MEDIAN(C13,C14)/MEDIAN(C24,C25)</f>
        <v>0.44328790642772831</v>
      </c>
      <c r="G28" s="110">
        <f>12/C28</f>
        <v>27.070442992011618</v>
      </c>
    </row>
    <row r="29" spans="1:7" ht="13.8" x14ac:dyDescent="0.25">
      <c r="B29" s="187" t="s">
        <v>244</v>
      </c>
      <c r="C29" s="199">
        <f>C16/MEDIAN(C24,C25)</f>
        <v>0.25582144006867691</v>
      </c>
    </row>
    <row r="30" spans="1:7" ht="13.8" x14ac:dyDescent="0.25">
      <c r="B30" s="200" t="s">
        <v>245</v>
      </c>
      <c r="C30" s="201">
        <v>360</v>
      </c>
    </row>
    <row r="31" spans="1:7" ht="13.8" x14ac:dyDescent="0.25">
      <c r="B31" s="187" t="s">
        <v>246</v>
      </c>
      <c r="C31" s="201">
        <v>10</v>
      </c>
    </row>
    <row r="32" spans="1:7" ht="13.8" x14ac:dyDescent="0.25">
      <c r="B32" s="187" t="s">
        <v>247</v>
      </c>
      <c r="C32" s="201">
        <v>30</v>
      </c>
      <c r="G32" s="110">
        <f>TRUNC(G37)</f>
        <v>3</v>
      </c>
    </row>
    <row r="33" spans="2:11" ht="13.8" x14ac:dyDescent="0.25">
      <c r="B33" s="187" t="s">
        <v>248</v>
      </c>
      <c r="C33" s="201">
        <v>30</v>
      </c>
    </row>
    <row r="34" spans="2:11" s="184" customFormat="1" ht="13.8" x14ac:dyDescent="0.25">
      <c r="B34" s="187" t="s">
        <v>249</v>
      </c>
      <c r="C34" s="202">
        <f>MEDIAN(C24,C25)</f>
        <v>4659.5</v>
      </c>
    </row>
    <row r="35" spans="2:11" s="184" customFormat="1" ht="13.8" x14ac:dyDescent="0.25">
      <c r="B35" s="187" t="s">
        <v>185</v>
      </c>
      <c r="C35" s="203">
        <v>0.08</v>
      </c>
      <c r="K35" s="184">
        <f>IF(C39&gt;12,C39-12,C39)</f>
        <v>15.070442992011618</v>
      </c>
    </row>
    <row r="36" spans="2:11" s="184" customFormat="1" ht="13.8" x14ac:dyDescent="0.25">
      <c r="B36" s="187" t="s">
        <v>250</v>
      </c>
      <c r="C36" s="203">
        <v>0.4</v>
      </c>
      <c r="K36" s="184" t="e">
        <f>IF(#REF!&gt;12,#REF!-12,#REF!)</f>
        <v>#REF!</v>
      </c>
    </row>
    <row r="37" spans="2:11" s="184" customFormat="1" ht="13.8" x14ac:dyDescent="0.25">
      <c r="B37" s="187" t="s">
        <v>251</v>
      </c>
      <c r="C37" s="204">
        <f>((1/C28)-TRUNC(E37))</f>
        <v>0.25587024933430147</v>
      </c>
      <c r="D37" s="184">
        <f>TRUNC(E37)</f>
        <v>2</v>
      </c>
      <c r="E37" s="184">
        <f>1/C28</f>
        <v>2.2558702493343015</v>
      </c>
      <c r="F37" s="184">
        <f>((1/C28)-TRUNC(E37))</f>
        <v>0.25587024933430147</v>
      </c>
      <c r="G37" s="184">
        <f>12*F37</f>
        <v>3.0704429920116176</v>
      </c>
      <c r="K37" s="184" t="e">
        <f>IF(#REF!&gt;12,#REF!-12,#REF!)</f>
        <v>#REF!</v>
      </c>
    </row>
    <row r="38" spans="2:11" s="184" customFormat="1" ht="13.8" x14ac:dyDescent="0.25">
      <c r="B38" s="185" t="s">
        <v>252</v>
      </c>
      <c r="C38" s="205">
        <f>30+D38</f>
        <v>36</v>
      </c>
      <c r="D38" s="184">
        <f>3*D37</f>
        <v>6</v>
      </c>
      <c r="G38" s="184">
        <f>G37/12*40/360</f>
        <v>2.8430027703811273E-2</v>
      </c>
      <c r="K38" s="184" t="e">
        <f>IF(#REF!&gt;12,#REF!-12,#REF!)</f>
        <v>#REF!</v>
      </c>
    </row>
    <row r="39" spans="2:11" s="184" customFormat="1" ht="13.8" x14ac:dyDescent="0.25">
      <c r="B39" s="206" t="s">
        <v>253</v>
      </c>
      <c r="C39" s="207">
        <f>12/C28</f>
        <v>27.070442992011618</v>
      </c>
      <c r="K39" s="184" t="e">
        <f>IF(#REF!&gt;12,#REF!-12,#REF!)</f>
        <v>#REF!</v>
      </c>
    </row>
    <row r="40" spans="2:11" x14ac:dyDescent="0.25">
      <c r="K40" s="110" t="e">
        <f>IF(K39&gt;12,K39-12,K39)</f>
        <v>#REF!</v>
      </c>
    </row>
    <row r="41" spans="2:11" x14ac:dyDescent="0.25">
      <c r="K41" s="110" t="e">
        <f>IF(K40&gt;12,K40-12,K40)</f>
        <v>#REF!</v>
      </c>
    </row>
  </sheetData>
  <mergeCells count="3">
    <mergeCell ref="A5:C5"/>
    <mergeCell ref="A7:C7"/>
    <mergeCell ref="B11:C11"/>
  </mergeCells>
  <pageMargins left="0.9055118110236221" right="0.51181102362204722" top="0.74803149606299213" bottom="0.74803149606299213" header="0.51181102362204722" footer="0.51181102362204722"/>
  <pageSetup paperSize="9" scale="98" firstPageNumber="0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view="pageBreakPreview" zoomScaleNormal="100" workbookViewId="0">
      <selection activeCell="A20" sqref="A20"/>
    </sheetView>
  </sheetViews>
  <sheetFormatPr defaultRowHeight="13.2" x14ac:dyDescent="0.25"/>
  <cols>
    <col min="1" max="1" width="41.88671875" customWidth="1"/>
    <col min="2" max="2" width="5.5546875" customWidth="1"/>
    <col min="3" max="3" width="8.6640625" customWidth="1"/>
    <col min="4" max="4" width="9.6640625" customWidth="1"/>
    <col min="5" max="5" width="8" style="208" customWidth="1"/>
    <col min="6" max="6" width="9.6640625" customWidth="1"/>
    <col min="7" max="1025" width="8.6640625" customWidth="1"/>
  </cols>
  <sheetData>
    <row r="1" spans="1:8" s="209" customFormat="1" ht="13.8" x14ac:dyDescent="0.25">
      <c r="A1" s="3" t="s">
        <v>0</v>
      </c>
      <c r="B1" s="11"/>
      <c r="C1" s="11"/>
      <c r="E1" s="210"/>
    </row>
    <row r="2" spans="1:8" s="209" customFormat="1" ht="13.8" x14ac:dyDescent="0.25">
      <c r="A2" s="4" t="s">
        <v>254</v>
      </c>
      <c r="B2" s="11"/>
      <c r="C2" s="11"/>
      <c r="E2" s="210"/>
    </row>
    <row r="3" spans="1:8" s="209" customFormat="1" ht="13.8" x14ac:dyDescent="0.25">
      <c r="A3" s="1" t="s">
        <v>2</v>
      </c>
      <c r="B3" s="11"/>
      <c r="C3" s="11"/>
      <c r="E3" s="210"/>
    </row>
    <row r="4" spans="1:8" s="209" customFormat="1" ht="13.8" x14ac:dyDescent="0.25">
      <c r="A4" s="4"/>
      <c r="B4" s="11"/>
      <c r="C4" s="11"/>
      <c r="E4" s="210"/>
    </row>
    <row r="5" spans="1:8" s="209" customFormat="1" ht="13.8" x14ac:dyDescent="0.25">
      <c r="B5" s="11"/>
      <c r="C5" s="11"/>
      <c r="E5" s="210"/>
    </row>
    <row r="6" spans="1:8" ht="15.6" x14ac:dyDescent="0.25">
      <c r="A6" s="304" t="s">
        <v>255</v>
      </c>
      <c r="B6" s="304"/>
      <c r="C6" s="304"/>
      <c r="D6" s="304"/>
      <c r="E6" s="304"/>
      <c r="F6" s="304"/>
    </row>
    <row r="7" spans="1:8" ht="15.6" x14ac:dyDescent="0.25">
      <c r="A7" s="211"/>
      <c r="B7" s="212"/>
      <c r="C7" s="212"/>
      <c r="D7" s="212"/>
      <c r="E7" s="212"/>
      <c r="F7" s="213"/>
    </row>
    <row r="8" spans="1:8" ht="13.8" x14ac:dyDescent="0.25">
      <c r="A8" s="214"/>
      <c r="B8" s="215"/>
      <c r="C8" s="215"/>
      <c r="D8" s="305" t="s">
        <v>256</v>
      </c>
      <c r="E8" s="305"/>
      <c r="F8" s="305"/>
      <c r="G8" s="209"/>
      <c r="H8" s="209"/>
    </row>
    <row r="9" spans="1:8" ht="13.8" x14ac:dyDescent="0.25">
      <c r="A9" s="196"/>
      <c r="B9" s="216"/>
      <c r="C9" s="216"/>
      <c r="D9" s="217" t="s">
        <v>257</v>
      </c>
      <c r="E9" s="218" t="s">
        <v>258</v>
      </c>
      <c r="F9" s="219" t="s">
        <v>259</v>
      </c>
      <c r="G9" s="209"/>
      <c r="H9" s="209"/>
    </row>
    <row r="10" spans="1:8" ht="13.8" x14ac:dyDescent="0.25">
      <c r="A10" s="220" t="s">
        <v>260</v>
      </c>
      <c r="B10" s="221" t="s">
        <v>261</v>
      </c>
      <c r="C10" s="222">
        <v>0.04</v>
      </c>
      <c r="D10" s="223">
        <v>2.9700000000000001E-2</v>
      </c>
      <c r="E10" s="224">
        <v>5.0799999999999998E-2</v>
      </c>
      <c r="F10" s="225">
        <v>6.2700000000000006E-2</v>
      </c>
      <c r="G10" s="209"/>
      <c r="H10" s="209"/>
    </row>
    <row r="11" spans="1:8" ht="13.8" x14ac:dyDescent="0.25">
      <c r="A11" s="226" t="s">
        <v>262</v>
      </c>
      <c r="B11" s="227" t="s">
        <v>263</v>
      </c>
      <c r="C11" s="228">
        <v>1.3299999999999999E-2</v>
      </c>
      <c r="D11" s="223">
        <f>0.3%+0.56%</f>
        <v>8.6E-3</v>
      </c>
      <c r="E11" s="224">
        <f>0.48%+0.85%</f>
        <v>1.3299999999999999E-2</v>
      </c>
      <c r="F11" s="225">
        <f>0.82%+0.89%</f>
        <v>1.7099999999999997E-2</v>
      </c>
      <c r="G11" s="209"/>
      <c r="H11" s="209"/>
    </row>
    <row r="12" spans="1:8" ht="13.8" x14ac:dyDescent="0.25">
      <c r="A12" s="226" t="s">
        <v>264</v>
      </c>
      <c r="B12" s="227" t="s">
        <v>265</v>
      </c>
      <c r="C12" s="228">
        <v>0.08</v>
      </c>
      <c r="D12" s="223">
        <v>7.7799999999999994E-2</v>
      </c>
      <c r="E12" s="224">
        <v>0.1085</v>
      </c>
      <c r="F12" s="225">
        <v>0.13550000000000001</v>
      </c>
      <c r="G12" s="209"/>
      <c r="H12" s="209"/>
    </row>
    <row r="13" spans="1:8" ht="13.8" x14ac:dyDescent="0.25">
      <c r="A13" s="226" t="s">
        <v>266</v>
      </c>
      <c r="B13" s="227" t="s">
        <v>267</v>
      </c>
      <c r="C13" s="229">
        <f>(1+E13)^(E14/252)-1</f>
        <v>5.3004600512933653E-3</v>
      </c>
      <c r="D13" s="223" t="s">
        <v>268</v>
      </c>
      <c r="E13" s="230">
        <v>0.14249999999999999</v>
      </c>
      <c r="F13" s="231"/>
      <c r="G13" s="209"/>
      <c r="H13" s="209"/>
    </row>
    <row r="14" spans="1:8" ht="13.8" x14ac:dyDescent="0.25">
      <c r="A14" s="226" t="s">
        <v>269</v>
      </c>
      <c r="B14" s="306" t="s">
        <v>270</v>
      </c>
      <c r="C14" s="228">
        <v>0.02</v>
      </c>
      <c r="D14" s="232" t="s">
        <v>271</v>
      </c>
      <c r="E14" s="233">
        <v>10</v>
      </c>
      <c r="F14" s="234"/>
      <c r="G14" s="209"/>
      <c r="H14" s="209"/>
    </row>
    <row r="15" spans="1:8" ht="13.8" x14ac:dyDescent="0.25">
      <c r="A15" s="235" t="s">
        <v>272</v>
      </c>
      <c r="B15" s="306"/>
      <c r="C15" s="236">
        <v>3.6499999999999998E-2</v>
      </c>
      <c r="D15" s="190"/>
      <c r="E15" s="237"/>
      <c r="F15" s="234"/>
      <c r="G15" s="209"/>
      <c r="H15" s="209"/>
    </row>
    <row r="16" spans="1:8" ht="13.8" x14ac:dyDescent="0.25">
      <c r="A16" s="238" t="s">
        <v>273</v>
      </c>
      <c r="B16" s="239"/>
      <c r="C16" s="240"/>
      <c r="D16" s="190"/>
      <c r="E16" s="237"/>
      <c r="F16" s="234"/>
      <c r="G16" s="209"/>
      <c r="H16" s="209"/>
    </row>
    <row r="17" spans="1:8" ht="13.8" x14ac:dyDescent="0.25">
      <c r="A17" s="241" t="s">
        <v>274</v>
      </c>
      <c r="B17" s="242"/>
      <c r="C17" s="243"/>
      <c r="D17" s="190"/>
      <c r="E17" s="237"/>
      <c r="F17" s="234"/>
      <c r="G17" s="209"/>
      <c r="H17" s="209"/>
    </row>
    <row r="18" spans="1:8" ht="13.8" x14ac:dyDescent="0.25">
      <c r="A18" s="244" t="s">
        <v>275</v>
      </c>
      <c r="B18" s="245"/>
      <c r="C18" s="246">
        <f>ROUND((((1+C10+C11)*(1+C12)*(1+C13))/(1-(C14+C15))-1),4)</f>
        <v>0.21210000000000001</v>
      </c>
      <c r="D18" s="247">
        <v>0.21429999999999999</v>
      </c>
      <c r="E18" s="248">
        <v>0.2717</v>
      </c>
      <c r="F18" s="249">
        <v>0.3362</v>
      </c>
      <c r="G18" s="209"/>
      <c r="H18" s="209"/>
    </row>
    <row r="19" spans="1:8" ht="13.8" x14ac:dyDescent="0.25">
      <c r="A19" s="209"/>
      <c r="B19" s="209"/>
      <c r="C19" s="209"/>
      <c r="D19" s="209"/>
      <c r="E19" s="210"/>
      <c r="F19" s="209"/>
      <c r="G19" s="209"/>
      <c r="H19" s="209"/>
    </row>
    <row r="20" spans="1:8" ht="13.8" x14ac:dyDescent="0.25">
      <c r="A20" s="209"/>
      <c r="B20" s="209"/>
      <c r="C20" s="209"/>
      <c r="D20" s="209"/>
      <c r="E20" s="210"/>
      <c r="F20" s="209"/>
      <c r="G20" s="209"/>
      <c r="H20" s="209"/>
    </row>
    <row r="21" spans="1:8" ht="13.8" x14ac:dyDescent="0.25">
      <c r="A21" s="209"/>
      <c r="B21" s="209"/>
      <c r="C21" s="209"/>
      <c r="D21" s="209"/>
      <c r="E21" s="210"/>
      <c r="F21" s="209"/>
      <c r="G21" s="209"/>
      <c r="H21" s="209"/>
    </row>
    <row r="22" spans="1:8" ht="13.8" x14ac:dyDescent="0.25">
      <c r="A22" s="209"/>
      <c r="B22" s="209"/>
      <c r="C22" s="209"/>
      <c r="D22" s="209"/>
      <c r="E22" s="210"/>
      <c r="F22" s="209"/>
      <c r="G22" s="209"/>
      <c r="H22" s="209"/>
    </row>
  </sheetData>
  <mergeCells count="3">
    <mergeCell ref="A6:F6"/>
    <mergeCell ref="D8:F8"/>
    <mergeCell ref="B14:B15"/>
  </mergeCells>
  <pageMargins left="0.905555555555556" right="0.51180555555555496" top="0.74791666666666701" bottom="0.74791666666666701" header="0.51180555555555496" footer="0.51180555555555496"/>
  <pageSetup paperSize="9" firstPageNumber="0"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view="pageBreakPreview" zoomScaleNormal="100" workbookViewId="0">
      <selection activeCell="B12" sqref="B12"/>
    </sheetView>
  </sheetViews>
  <sheetFormatPr defaultRowHeight="13.2" x14ac:dyDescent="0.25"/>
  <cols>
    <col min="1" max="1" width="24.5546875" style="110" customWidth="1"/>
    <col min="2" max="2" width="20.88671875" style="110" customWidth="1"/>
    <col min="3" max="1025" width="9.109375" style="110" customWidth="1"/>
  </cols>
  <sheetData>
    <row r="1" spans="1:2" ht="19.5" customHeight="1" x14ac:dyDescent="0.25">
      <c r="A1" s="307" t="s">
        <v>276</v>
      </c>
      <c r="B1" s="307"/>
    </row>
    <row r="2" spans="1:2" s="184" customFormat="1" ht="19.5" customHeight="1" x14ac:dyDescent="0.25">
      <c r="A2" s="250" t="s">
        <v>277</v>
      </c>
      <c r="B2" s="251" t="s">
        <v>278</v>
      </c>
    </row>
    <row r="3" spans="1:2" ht="19.5" customHeight="1" x14ac:dyDescent="0.25">
      <c r="A3" s="252">
        <v>1</v>
      </c>
      <c r="B3" s="253">
        <v>33.630000000000003</v>
      </c>
    </row>
    <row r="4" spans="1:2" ht="19.5" customHeight="1" x14ac:dyDescent="0.25">
      <c r="A4" s="252">
        <v>2</v>
      </c>
      <c r="B4" s="253">
        <v>43.13</v>
      </c>
    </row>
    <row r="5" spans="1:2" ht="19.5" customHeight="1" x14ac:dyDescent="0.25">
      <c r="A5" s="252">
        <v>3</v>
      </c>
      <c r="B5" s="253">
        <v>48.68</v>
      </c>
    </row>
    <row r="6" spans="1:2" ht="19.5" customHeight="1" x14ac:dyDescent="0.25">
      <c r="A6" s="252">
        <v>4</v>
      </c>
      <c r="B6" s="253">
        <v>52.62</v>
      </c>
    </row>
    <row r="7" spans="1:2" ht="19.5" customHeight="1" x14ac:dyDescent="0.25">
      <c r="A7" s="252">
        <v>5</v>
      </c>
      <c r="B7" s="253">
        <v>55.68</v>
      </c>
    </row>
    <row r="8" spans="1:2" ht="19.5" customHeight="1" x14ac:dyDescent="0.25">
      <c r="A8" s="252">
        <v>6</v>
      </c>
      <c r="B8" s="253">
        <v>58.18</v>
      </c>
    </row>
    <row r="9" spans="1:2" ht="19.5" customHeight="1" x14ac:dyDescent="0.25">
      <c r="A9" s="252">
        <v>7</v>
      </c>
      <c r="B9" s="253">
        <v>60.29</v>
      </c>
    </row>
    <row r="10" spans="1:2" ht="19.5" customHeight="1" x14ac:dyDescent="0.25">
      <c r="A10" s="252">
        <v>8</v>
      </c>
      <c r="B10" s="253">
        <v>62.12</v>
      </c>
    </row>
    <row r="11" spans="1:2" ht="19.5" customHeight="1" x14ac:dyDescent="0.25">
      <c r="A11" s="252">
        <v>9</v>
      </c>
      <c r="B11" s="253">
        <v>63.73</v>
      </c>
    </row>
    <row r="12" spans="1:2" ht="19.5" customHeight="1" x14ac:dyDescent="0.25">
      <c r="A12" s="252">
        <v>10</v>
      </c>
      <c r="B12" s="253">
        <v>65.180000000000007</v>
      </c>
    </row>
    <row r="13" spans="1:2" ht="19.5" customHeight="1" x14ac:dyDescent="0.25">
      <c r="A13" s="252">
        <v>11</v>
      </c>
      <c r="B13" s="253">
        <v>66.48</v>
      </c>
    </row>
    <row r="14" spans="1:2" ht="19.5" customHeight="1" x14ac:dyDescent="0.25">
      <c r="A14" s="252">
        <v>12</v>
      </c>
      <c r="B14" s="253">
        <v>67.67</v>
      </c>
    </row>
    <row r="15" spans="1:2" ht="19.5" customHeight="1" x14ac:dyDescent="0.25">
      <c r="A15" s="252">
        <v>13</v>
      </c>
      <c r="B15" s="253">
        <v>68.77</v>
      </c>
    </row>
    <row r="16" spans="1:2" ht="19.5" customHeight="1" x14ac:dyDescent="0.25">
      <c r="A16" s="252">
        <v>14</v>
      </c>
      <c r="B16" s="253">
        <v>69.790000000000006</v>
      </c>
    </row>
    <row r="17" spans="1:2" ht="19.5" customHeight="1" x14ac:dyDescent="0.25">
      <c r="A17" s="254">
        <v>15</v>
      </c>
      <c r="B17" s="255">
        <v>70.73</v>
      </c>
    </row>
  </sheetData>
  <mergeCells count="1">
    <mergeCell ref="A1:B1"/>
  </mergeCells>
  <pageMargins left="0.905555555555556" right="0.51180555555555496" top="0.74791666666666701" bottom="0.74791666666666701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view="pageBreakPreview" zoomScaleNormal="100" workbookViewId="0"/>
  </sheetViews>
  <sheetFormatPr defaultRowHeight="13.2" x14ac:dyDescent="0.25"/>
  <cols>
    <col min="1" max="1" width="70.44140625" style="110" customWidth="1"/>
    <col min="2" max="3" width="9.109375" style="110" customWidth="1"/>
    <col min="4" max="4" width="12.88671875" style="110" customWidth="1"/>
    <col min="5" max="1025" width="9.109375" style="110" customWidth="1"/>
  </cols>
  <sheetData>
    <row r="1" spans="1:1" ht="17.399999999999999" x14ac:dyDescent="0.3">
      <c r="A1" s="256" t="s">
        <v>279</v>
      </c>
    </row>
    <row r="2" spans="1:1" x14ac:dyDescent="0.25">
      <c r="A2" s="257"/>
    </row>
    <row r="3" spans="1:1" x14ac:dyDescent="0.25">
      <c r="A3" s="257" t="s">
        <v>280</v>
      </c>
    </row>
    <row r="4" spans="1:1" x14ac:dyDescent="0.25">
      <c r="A4" s="257"/>
    </row>
    <row r="5" spans="1:1" x14ac:dyDescent="0.25">
      <c r="A5" s="257"/>
    </row>
    <row r="6" spans="1:1" x14ac:dyDescent="0.25">
      <c r="A6" s="257"/>
    </row>
    <row r="7" spans="1:1" x14ac:dyDescent="0.25">
      <c r="A7" s="257"/>
    </row>
    <row r="8" spans="1:1" x14ac:dyDescent="0.25">
      <c r="A8" s="257"/>
    </row>
    <row r="9" spans="1:1" x14ac:dyDescent="0.25">
      <c r="A9" s="257"/>
    </row>
    <row r="10" spans="1:1" x14ac:dyDescent="0.25">
      <c r="A10" s="257"/>
    </row>
    <row r="11" spans="1:1" x14ac:dyDescent="0.25">
      <c r="A11" s="257"/>
    </row>
    <row r="12" spans="1:1" ht="18.600000000000001" x14ac:dyDescent="0.4">
      <c r="A12" s="258" t="s">
        <v>281</v>
      </c>
    </row>
    <row r="13" spans="1:1" ht="15" x14ac:dyDescent="0.25">
      <c r="A13" s="258" t="s">
        <v>282</v>
      </c>
    </row>
    <row r="14" spans="1:1" ht="15" x14ac:dyDescent="0.25">
      <c r="A14" s="258" t="s">
        <v>283</v>
      </c>
    </row>
    <row r="15" spans="1:1" ht="18.600000000000001" x14ac:dyDescent="0.4">
      <c r="A15" s="258" t="s">
        <v>284</v>
      </c>
    </row>
    <row r="16" spans="1:1" ht="18.600000000000001" x14ac:dyDescent="0.4">
      <c r="A16" s="258" t="s">
        <v>285</v>
      </c>
    </row>
    <row r="17" spans="1:1" ht="15" x14ac:dyDescent="0.25">
      <c r="A17" s="259" t="s">
        <v>286</v>
      </c>
    </row>
  </sheetData>
  <pageMargins left="0.905555555555556" right="0.51180555555555496" top="0.74791666666666701" bottom="0.74791666666666701" header="0.51180555555555496" footer="0.51180555555555496"/>
  <pageSetup paperSize="9" firstPageNumber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21"/>
  <sheetViews>
    <sheetView view="pageBreakPreview" zoomScaleNormal="100" workbookViewId="0">
      <selection activeCell="D24" sqref="D24"/>
    </sheetView>
  </sheetViews>
  <sheetFormatPr defaultRowHeight="13.2" x14ac:dyDescent="0.25"/>
  <cols>
    <col min="1" max="1" width="58.33203125" style="110" customWidth="1"/>
    <col min="2" max="2" width="11.109375" style="110" customWidth="1"/>
    <col min="3" max="3" width="11.33203125" style="110" customWidth="1"/>
    <col min="4" max="1025" width="9.109375" style="110" customWidth="1"/>
  </cols>
  <sheetData>
    <row r="1" spans="1:3" x14ac:dyDescent="0.25">
      <c r="A1" s="3" t="s">
        <v>0</v>
      </c>
    </row>
    <row r="2" spans="1:3" x14ac:dyDescent="0.25">
      <c r="A2" s="4" t="s">
        <v>287</v>
      </c>
    </row>
    <row r="3" spans="1:3" x14ac:dyDescent="0.25">
      <c r="A3" s="4" t="s">
        <v>288</v>
      </c>
    </row>
    <row r="4" spans="1:3" x14ac:dyDescent="0.25">
      <c r="A4" s="1" t="s">
        <v>289</v>
      </c>
    </row>
    <row r="6" spans="1:3" ht="17.399999999999999" x14ac:dyDescent="0.3">
      <c r="A6" s="303" t="s">
        <v>290</v>
      </c>
      <c r="B6" s="303"/>
      <c r="C6" s="303"/>
    </row>
    <row r="7" spans="1:3" ht="17.399999999999999" x14ac:dyDescent="0.3">
      <c r="A7" s="260"/>
      <c r="B7" s="261"/>
      <c r="C7" s="262"/>
    </row>
    <row r="8" spans="1:3" s="184" customFormat="1" ht="13.8" x14ac:dyDescent="0.25">
      <c r="A8" s="263" t="s">
        <v>291</v>
      </c>
      <c r="B8" s="264" t="s">
        <v>292</v>
      </c>
      <c r="C8" s="265" t="s">
        <v>169</v>
      </c>
    </row>
    <row r="9" spans="1:3" ht="13.8" x14ac:dyDescent="0.25">
      <c r="A9" s="190" t="s">
        <v>293</v>
      </c>
      <c r="B9" s="266" t="s">
        <v>294</v>
      </c>
      <c r="C9" s="191">
        <v>5500</v>
      </c>
    </row>
    <row r="10" spans="1:3" ht="13.8" x14ac:dyDescent="0.25">
      <c r="A10" s="190" t="s">
        <v>295</v>
      </c>
      <c r="B10" s="266" t="s">
        <v>296</v>
      </c>
      <c r="C10" s="267">
        <f>0.0362741*C9^0.2336249</f>
        <v>0.27129294823771355</v>
      </c>
    </row>
    <row r="11" spans="1:3" ht="13.8" x14ac:dyDescent="0.25">
      <c r="A11" s="190" t="s">
        <v>297</v>
      </c>
      <c r="B11" s="266" t="s">
        <v>298</v>
      </c>
      <c r="C11" s="268">
        <f>C9*C10/1000</f>
        <v>1.4921112153074245</v>
      </c>
    </row>
    <row r="12" spans="1:3" ht="13.8" x14ac:dyDescent="0.25">
      <c r="A12" s="190" t="s">
        <v>299</v>
      </c>
      <c r="B12" s="266" t="s">
        <v>155</v>
      </c>
      <c r="C12" s="269">
        <f>(C11*30)</f>
        <v>44.763336459222735</v>
      </c>
    </row>
    <row r="13" spans="1:3" ht="13.8" x14ac:dyDescent="0.25">
      <c r="A13" s="190" t="s">
        <v>300</v>
      </c>
      <c r="B13" s="266" t="s">
        <v>58</v>
      </c>
      <c r="C13" s="270">
        <v>5</v>
      </c>
    </row>
    <row r="14" spans="1:3" ht="13.8" x14ac:dyDescent="0.25">
      <c r="A14" s="190" t="s">
        <v>301</v>
      </c>
      <c r="B14" s="266" t="s">
        <v>298</v>
      </c>
      <c r="C14" s="268">
        <f>IFERROR(C11*7/C13,0)</f>
        <v>2.0889557014303941</v>
      </c>
    </row>
    <row r="15" spans="1:3" ht="13.8" x14ac:dyDescent="0.25">
      <c r="A15" s="190" t="s">
        <v>302</v>
      </c>
      <c r="B15" s="266" t="s">
        <v>303</v>
      </c>
      <c r="C15" s="234">
        <v>500</v>
      </c>
    </row>
    <row r="16" spans="1:3" ht="13.8" x14ac:dyDescent="0.25">
      <c r="A16" s="190" t="s">
        <v>304</v>
      </c>
      <c r="B16" s="266"/>
      <c r="C16" s="191">
        <v>1</v>
      </c>
    </row>
    <row r="17" spans="1:3" ht="13.8" x14ac:dyDescent="0.25">
      <c r="A17" s="190" t="s">
        <v>305</v>
      </c>
      <c r="B17" s="266" t="s">
        <v>306</v>
      </c>
      <c r="C17" s="191">
        <v>12</v>
      </c>
    </row>
    <row r="18" spans="1:3" ht="13.8" x14ac:dyDescent="0.25">
      <c r="A18" s="190" t="s">
        <v>307</v>
      </c>
      <c r="B18" s="266" t="s">
        <v>155</v>
      </c>
      <c r="C18" s="234">
        <f>IF(AND(C17&gt;=15,C16=1),5.8,C17/2)</f>
        <v>6</v>
      </c>
    </row>
    <row r="19" spans="1:3" ht="13.8" x14ac:dyDescent="0.25">
      <c r="A19" s="190" t="s">
        <v>308</v>
      </c>
      <c r="B19" s="266"/>
      <c r="C19" s="268">
        <f>IFERROR(C14/C18,0)</f>
        <v>0.34815928357173237</v>
      </c>
    </row>
    <row r="20" spans="1:3" ht="13.8" x14ac:dyDescent="0.25">
      <c r="A20" s="190" t="s">
        <v>309</v>
      </c>
      <c r="B20" s="266"/>
      <c r="C20" s="271">
        <v>1</v>
      </c>
    </row>
    <row r="21" spans="1:3" ht="13.8" x14ac:dyDescent="0.25">
      <c r="A21" s="272" t="s">
        <v>310</v>
      </c>
      <c r="B21" s="273"/>
      <c r="C21" s="274">
        <f>IFERROR(C19/C20,0)</f>
        <v>0.34815928357173237</v>
      </c>
    </row>
  </sheetData>
  <mergeCells count="1">
    <mergeCell ref="A6:C6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'1. Coleta Domiciliar'!Print_Titles_0</vt:lpstr>
      <vt:lpstr>'1. Coleta Domiciliar'!Titulos_de_impressao</vt:lpstr>
    </vt:vector>
  </TitlesOfParts>
  <Company>dmlu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Licitaçao</cp:lastModifiedBy>
  <cp:revision>2</cp:revision>
  <cp:lastPrinted>2025-01-28T07:23:57Z</cp:lastPrinted>
  <dcterms:created xsi:type="dcterms:W3CDTF">2000-12-13T10:02:50Z</dcterms:created>
  <dcterms:modified xsi:type="dcterms:W3CDTF">2025-07-24T14:21:04Z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dmlu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